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benhammac/Desktop/MUSC 840 Current Issues/840 Final Documents/Annual Status Report Info/"/>
    </mc:Choice>
  </mc:AlternateContent>
  <xr:revisionPtr revIDLastSave="0" documentId="13_ncr:1_{151B22AC-3D46-BF49-A986-4EA9AB10D0F8}" xr6:coauthVersionLast="45" xr6:coauthVersionMax="45" xr10:uidLastSave="{00000000-0000-0000-0000-000000000000}"/>
  <bookViews>
    <workbookView xWindow="1260" yWindow="600" windowWidth="23620" windowHeight="18200" activeTab="4" xr2:uid="{F20474CC-FDDD-A04E-B74D-CDEEB0D5151E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0" i="5" l="1"/>
  <c r="B149" i="5"/>
  <c r="H132" i="3"/>
  <c r="H132" i="2"/>
  <c r="H131" i="3"/>
  <c r="O50" i="2" l="1"/>
  <c r="B47" i="5" l="1" a="1"/>
  <c r="B47" i="5" s="1"/>
  <c r="H128" i="4" l="1"/>
  <c r="C156" i="5" l="1"/>
  <c r="B159" i="5" s="1"/>
  <c r="B160" i="5" s="1"/>
  <c r="C146" i="5"/>
  <c r="C136" i="5"/>
  <c r="B139" i="5" s="1"/>
  <c r="B140" i="5" s="1"/>
  <c r="B177" i="5" l="1"/>
  <c r="C177" i="5"/>
  <c r="D177" i="5"/>
  <c r="E177" i="5"/>
  <c r="F177" i="5"/>
  <c r="G177" i="5"/>
  <c r="G179" i="5" s="1"/>
  <c r="H177" i="5"/>
  <c r="I177" i="5"/>
  <c r="J177" i="5"/>
  <c r="K177" i="5"/>
  <c r="L177" i="5"/>
  <c r="M177" i="5"/>
  <c r="N177" i="5"/>
  <c r="H179" i="5" l="1"/>
  <c r="F176" i="5"/>
  <c r="B175" i="5"/>
  <c r="C175" i="5"/>
  <c r="D175" i="5"/>
  <c r="E175" i="5"/>
  <c r="F175" i="5"/>
  <c r="B174" i="5"/>
  <c r="B176" i="5" s="1"/>
  <c r="D174" i="5"/>
  <c r="D176" i="5" s="1"/>
  <c r="E174" i="5"/>
  <c r="E176" i="5" s="1"/>
  <c r="F174" i="5"/>
  <c r="E180" i="5" l="1"/>
  <c r="E179" i="5"/>
  <c r="E178" i="5"/>
  <c r="D179" i="5"/>
  <c r="D180" i="5"/>
  <c r="D178" i="5"/>
  <c r="B179" i="5"/>
  <c r="B180" i="5"/>
  <c r="B178" i="5"/>
  <c r="F180" i="5"/>
  <c r="F179" i="5"/>
  <c r="F178" i="5"/>
  <c r="I179" i="5"/>
  <c r="B48" i="5"/>
  <c r="C48" i="5"/>
  <c r="D48" i="5"/>
  <c r="E48" i="5"/>
  <c r="F48" i="5"/>
  <c r="G48" i="5"/>
  <c r="H48" i="5"/>
  <c r="I48" i="5"/>
  <c r="J48" i="5"/>
  <c r="K48" i="5"/>
  <c r="L48" i="5"/>
  <c r="M48" i="5"/>
  <c r="N48" i="5"/>
  <c r="B78" i="5" l="1"/>
  <c r="B79" i="5"/>
  <c r="J179" i="5"/>
  <c r="B54" i="5"/>
  <c r="B55" i="5"/>
  <c r="B53" i="5"/>
  <c r="B50" i="5"/>
  <c r="B52" i="5"/>
  <c r="B51" i="5"/>
  <c r="O137" i="4"/>
  <c r="O136" i="4"/>
  <c r="O138" i="4" s="1"/>
  <c r="H132" i="4"/>
  <c r="I132" i="4" s="1"/>
  <c r="J132" i="4" s="1"/>
  <c r="K132" i="4" s="1"/>
  <c r="L132" i="4" s="1"/>
  <c r="M132" i="4" s="1"/>
  <c r="N132" i="4" s="1"/>
  <c r="G131" i="3"/>
  <c r="F131" i="3"/>
  <c r="E131" i="3"/>
  <c r="D131" i="3"/>
  <c r="C131" i="3"/>
  <c r="B132" i="3"/>
  <c r="B129" i="4"/>
  <c r="C129" i="4"/>
  <c r="D129" i="4"/>
  <c r="E129" i="4"/>
  <c r="F129" i="4"/>
  <c r="G129" i="4"/>
  <c r="H129" i="4"/>
  <c r="H130" i="4" s="1"/>
  <c r="I129" i="4"/>
  <c r="J129" i="4"/>
  <c r="K129" i="4"/>
  <c r="L129" i="4"/>
  <c r="M129" i="4"/>
  <c r="N129" i="4"/>
  <c r="B129" i="3"/>
  <c r="B130" i="3" s="1"/>
  <c r="C129" i="3"/>
  <c r="C130" i="3" s="1"/>
  <c r="D129" i="3"/>
  <c r="E129" i="3"/>
  <c r="F129" i="3"/>
  <c r="G129" i="3"/>
  <c r="H129" i="3"/>
  <c r="I129" i="3"/>
  <c r="J129" i="3"/>
  <c r="K129" i="3"/>
  <c r="L129" i="3"/>
  <c r="M129" i="3"/>
  <c r="N129" i="3"/>
  <c r="O138" i="3"/>
  <c r="O137" i="3"/>
  <c r="O136" i="3"/>
  <c r="N128" i="3"/>
  <c r="M128" i="3"/>
  <c r="L128" i="3"/>
  <c r="K128" i="3"/>
  <c r="J128" i="3"/>
  <c r="I128" i="3"/>
  <c r="I175" i="5" s="1"/>
  <c r="H128" i="3"/>
  <c r="G128" i="3"/>
  <c r="F128" i="3"/>
  <c r="F132" i="3" s="1"/>
  <c r="E128" i="3"/>
  <c r="E132" i="3" s="1"/>
  <c r="D128" i="3"/>
  <c r="D132" i="3" s="1"/>
  <c r="C128" i="3"/>
  <c r="C132" i="3" s="1"/>
  <c r="O137" i="2"/>
  <c r="O138" i="2" s="1"/>
  <c r="O136" i="2"/>
  <c r="F132" i="2"/>
  <c r="O129" i="2"/>
  <c r="B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O3" i="4"/>
  <c r="O2" i="4"/>
  <c r="N128" i="4"/>
  <c r="M128" i="4"/>
  <c r="M130" i="4" s="1"/>
  <c r="L128" i="4"/>
  <c r="L130" i="4" s="1"/>
  <c r="K128" i="4"/>
  <c r="K130" i="4" s="1"/>
  <c r="J128" i="4"/>
  <c r="J130" i="4" s="1"/>
  <c r="I128" i="4"/>
  <c r="G128" i="4"/>
  <c r="H131" i="4" s="1"/>
  <c r="F128" i="4"/>
  <c r="F131" i="4" s="1"/>
  <c r="E128" i="4"/>
  <c r="E131" i="4" s="1"/>
  <c r="D128" i="4"/>
  <c r="D131" i="4" s="1"/>
  <c r="C128" i="4"/>
  <c r="C131" i="4" s="1"/>
  <c r="B128" i="4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N128" i="2"/>
  <c r="M128" i="2"/>
  <c r="L128" i="2"/>
  <c r="K128" i="2"/>
  <c r="J128" i="2"/>
  <c r="I128" i="2"/>
  <c r="I174" i="5" s="1"/>
  <c r="H128" i="2"/>
  <c r="G128" i="2"/>
  <c r="F128" i="2"/>
  <c r="F131" i="2" s="1"/>
  <c r="E128" i="2"/>
  <c r="E132" i="2" s="1"/>
  <c r="D128" i="2"/>
  <c r="D132" i="2" s="1"/>
  <c r="C128" i="2"/>
  <c r="B128" i="2"/>
  <c r="B132" i="2" s="1"/>
  <c r="I176" i="5" l="1"/>
  <c r="I178" i="5" s="1"/>
  <c r="N130" i="4"/>
  <c r="I131" i="2"/>
  <c r="H130" i="2"/>
  <c r="I130" i="4"/>
  <c r="B141" i="4"/>
  <c r="B67" i="5" s="1"/>
  <c r="P128" i="4"/>
  <c r="B130" i="4"/>
  <c r="O129" i="4"/>
  <c r="O177" i="5"/>
  <c r="O48" i="5"/>
  <c r="B75" i="5" s="1"/>
  <c r="G132" i="3"/>
  <c r="I132" i="3" s="1"/>
  <c r="J132" i="3" s="1"/>
  <c r="K132" i="3" s="1"/>
  <c r="L132" i="3" s="1"/>
  <c r="M132" i="3" s="1"/>
  <c r="N132" i="3" s="1"/>
  <c r="G175" i="5"/>
  <c r="B141" i="3"/>
  <c r="B66" i="5" s="1"/>
  <c r="H175" i="5"/>
  <c r="J130" i="3"/>
  <c r="J175" i="5"/>
  <c r="K130" i="3"/>
  <c r="K175" i="5"/>
  <c r="I130" i="3"/>
  <c r="L130" i="3"/>
  <c r="L175" i="5"/>
  <c r="H130" i="3"/>
  <c r="M130" i="3"/>
  <c r="M175" i="5"/>
  <c r="N131" i="3"/>
  <c r="N175" i="5"/>
  <c r="I131" i="3"/>
  <c r="G132" i="2"/>
  <c r="I132" i="2" s="1"/>
  <c r="J132" i="2" s="1"/>
  <c r="K132" i="2" s="1"/>
  <c r="L132" i="2" s="1"/>
  <c r="M132" i="2" s="1"/>
  <c r="N132" i="2" s="1"/>
  <c r="G174" i="5"/>
  <c r="B141" i="2"/>
  <c r="B65" i="5" s="1"/>
  <c r="H174" i="5"/>
  <c r="J131" i="2"/>
  <c r="J174" i="5"/>
  <c r="J176" i="5" s="1"/>
  <c r="J178" i="5" s="1"/>
  <c r="L130" i="2"/>
  <c r="L174" i="5"/>
  <c r="I130" i="2"/>
  <c r="K131" i="2"/>
  <c r="K174" i="5"/>
  <c r="M131" i="2"/>
  <c r="M174" i="5"/>
  <c r="G131" i="2"/>
  <c r="I180" i="5"/>
  <c r="N131" i="2"/>
  <c r="N174" i="5"/>
  <c r="N176" i="5" s="1"/>
  <c r="N178" i="5" s="1"/>
  <c r="C132" i="2"/>
  <c r="C174" i="5"/>
  <c r="C176" i="5" s="1"/>
  <c r="K179" i="5"/>
  <c r="B80" i="5"/>
  <c r="B77" i="5"/>
  <c r="B86" i="5"/>
  <c r="B85" i="5"/>
  <c r="B82" i="5"/>
  <c r="B84" i="5"/>
  <c r="B83" i="5"/>
  <c r="B98" i="5"/>
  <c r="B97" i="5"/>
  <c r="B96" i="5"/>
  <c r="B100" i="5"/>
  <c r="B99" i="5"/>
  <c r="B90" i="5"/>
  <c r="B88" i="5"/>
  <c r="B92" i="5"/>
  <c r="B91" i="5"/>
  <c r="B89" i="5"/>
  <c r="M130" i="2"/>
  <c r="L131" i="2"/>
  <c r="N130" i="3"/>
  <c r="C130" i="4"/>
  <c r="J131" i="4"/>
  <c r="B130" i="2"/>
  <c r="N130" i="2"/>
  <c r="D130" i="4"/>
  <c r="K131" i="4"/>
  <c r="C130" i="2"/>
  <c r="D130" i="3"/>
  <c r="E130" i="4"/>
  <c r="L131" i="4"/>
  <c r="D130" i="2"/>
  <c r="C131" i="2"/>
  <c r="E130" i="3"/>
  <c r="F130" i="4"/>
  <c r="M131" i="4"/>
  <c r="E130" i="2"/>
  <c r="D131" i="2"/>
  <c r="F130" i="3"/>
  <c r="J131" i="3"/>
  <c r="G130" i="4"/>
  <c r="N131" i="4"/>
  <c r="F130" i="2"/>
  <c r="E131" i="2"/>
  <c r="G130" i="3"/>
  <c r="K131" i="3"/>
  <c r="G130" i="2"/>
  <c r="L131" i="3"/>
  <c r="M131" i="3"/>
  <c r="O132" i="4"/>
  <c r="H131" i="2"/>
  <c r="O129" i="3"/>
  <c r="J130" i="2"/>
  <c r="G131" i="4"/>
  <c r="K130" i="2"/>
  <c r="I131" i="4"/>
  <c r="O128" i="4"/>
  <c r="P128" i="3"/>
  <c r="O128" i="3"/>
  <c r="O175" i="5" s="1"/>
  <c r="P128" i="2"/>
  <c r="O128" i="2"/>
  <c r="O174" i="5" s="1"/>
  <c r="O132" i="3" l="1"/>
  <c r="J180" i="5"/>
  <c r="O132" i="2"/>
  <c r="B68" i="5"/>
  <c r="B128" i="5" s="1"/>
  <c r="O176" i="5"/>
  <c r="O178" i="5" s="1"/>
  <c r="K176" i="5"/>
  <c r="K178" i="5" s="1"/>
  <c r="M176" i="5"/>
  <c r="M178" i="5" s="1"/>
  <c r="L176" i="5"/>
  <c r="L178" i="5" s="1"/>
  <c r="H176" i="5"/>
  <c r="H178" i="5" s="1"/>
  <c r="H180" i="5"/>
  <c r="G180" i="5"/>
  <c r="G176" i="5"/>
  <c r="G178" i="5" s="1"/>
  <c r="C179" i="5"/>
  <c r="C178" i="5"/>
  <c r="C180" i="5"/>
  <c r="L179" i="5"/>
  <c r="K180" i="5"/>
  <c r="O140" i="3"/>
  <c r="B62" i="5" s="1"/>
  <c r="O130" i="3"/>
  <c r="O140" i="2"/>
  <c r="B61" i="5" s="1"/>
  <c r="O130" i="2"/>
  <c r="O130" i="4"/>
  <c r="O140" i="4"/>
  <c r="B63" i="5" s="1"/>
  <c r="M179" i="5" l="1"/>
  <c r="L180" i="5"/>
  <c r="B64" i="5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N103" i="1"/>
  <c r="B112" i="1" s="1"/>
  <c r="B7" i="5" s="1"/>
  <c r="M103" i="1"/>
  <c r="B111" i="1" s="1"/>
  <c r="B6" i="5" s="1"/>
  <c r="L103" i="1"/>
  <c r="B133" i="1" s="1"/>
  <c r="B29" i="5" s="1"/>
  <c r="K103" i="1"/>
  <c r="J103" i="1"/>
  <c r="I103" i="1"/>
  <c r="B147" i="1" s="1"/>
  <c r="B43" i="5" s="1"/>
  <c r="H103" i="1"/>
  <c r="B132" i="1" s="1"/>
  <c r="B28" i="5" s="1"/>
  <c r="G103" i="1"/>
  <c r="F103" i="1"/>
  <c r="E103" i="1"/>
  <c r="B146" i="1" s="1"/>
  <c r="D103" i="1"/>
  <c r="B124" i="1" s="1"/>
  <c r="B20" i="5" s="1"/>
  <c r="C103" i="1"/>
  <c r="B103" i="1"/>
  <c r="C79" i="5" l="1"/>
  <c r="D79" i="5" s="1"/>
  <c r="C110" i="5"/>
  <c r="D110" i="5" s="1"/>
  <c r="B149" i="1"/>
  <c r="B42" i="5"/>
  <c r="C116" i="5"/>
  <c r="D116" i="5" s="1"/>
  <c r="C85" i="5"/>
  <c r="D85" i="5" s="1"/>
  <c r="C91" i="5"/>
  <c r="D91" i="5" s="1"/>
  <c r="C122" i="5"/>
  <c r="D122" i="5" s="1"/>
  <c r="C119" i="5"/>
  <c r="D119" i="5" s="1"/>
  <c r="C88" i="5"/>
  <c r="D88" i="5" s="1"/>
  <c r="N179" i="5"/>
  <c r="M180" i="5"/>
  <c r="B118" i="1"/>
  <c r="B14" i="5" s="1"/>
  <c r="B138" i="1"/>
  <c r="B34" i="5" s="1"/>
  <c r="B120" i="1"/>
  <c r="B16" i="5" s="1"/>
  <c r="B140" i="1"/>
  <c r="B36" i="5" s="1"/>
  <c r="B119" i="1"/>
  <c r="B15" i="5" s="1"/>
  <c r="B139" i="1"/>
  <c r="B134" i="1"/>
  <c r="B30" i="5" s="1"/>
  <c r="C99" i="5" s="1"/>
  <c r="D99" i="5" s="1"/>
  <c r="B109" i="1"/>
  <c r="B125" i="1"/>
  <c r="B21" i="5" s="1"/>
  <c r="B145" i="1"/>
  <c r="B108" i="1"/>
  <c r="P103" i="1"/>
  <c r="B126" i="1"/>
  <c r="B22" i="5" s="1"/>
  <c r="B110" i="1"/>
  <c r="B5" i="5" s="1"/>
  <c r="O103" i="1"/>
  <c r="B122" i="1" l="1"/>
  <c r="B18" i="5" s="1"/>
  <c r="C97" i="5" s="1"/>
  <c r="B121" i="1"/>
  <c r="B17" i="5" s="1"/>
  <c r="D97" i="5"/>
  <c r="C83" i="5"/>
  <c r="D83" i="5" s="1"/>
  <c r="C114" i="5"/>
  <c r="D114" i="5" s="1"/>
  <c r="B141" i="1"/>
  <c r="B37" i="5" s="1"/>
  <c r="B35" i="5"/>
  <c r="B45" i="5"/>
  <c r="C96" i="5" s="1"/>
  <c r="D96" i="5" s="1"/>
  <c r="C82" i="5"/>
  <c r="D82" i="5" s="1"/>
  <c r="C113" i="5"/>
  <c r="D113" i="5" s="1"/>
  <c r="C123" i="5"/>
  <c r="D123" i="5" s="1"/>
  <c r="C92" i="5"/>
  <c r="D92" i="5" s="1"/>
  <c r="C89" i="5"/>
  <c r="D89" i="5" s="1"/>
  <c r="C120" i="5"/>
  <c r="D120" i="5" s="1"/>
  <c r="B148" i="1"/>
  <c r="B44" i="5" s="1"/>
  <c r="B41" i="5"/>
  <c r="C84" i="5"/>
  <c r="D84" i="5" s="1"/>
  <c r="C115" i="5"/>
  <c r="D115" i="5" s="1"/>
  <c r="B4" i="5"/>
  <c r="B114" i="1"/>
  <c r="B9" i="5" s="1"/>
  <c r="C90" i="5"/>
  <c r="D90" i="5" s="1"/>
  <c r="C121" i="5"/>
  <c r="D121" i="5" s="1"/>
  <c r="B3" i="5"/>
  <c r="B113" i="1"/>
  <c r="B8" i="5" s="1"/>
  <c r="C109" i="5"/>
  <c r="D109" i="5" s="1"/>
  <c r="C78" i="5"/>
  <c r="D78" i="5" s="1"/>
  <c r="N180" i="5"/>
  <c r="O179" i="5"/>
  <c r="B128" i="1"/>
  <c r="B24" i="5" s="1"/>
  <c r="C98" i="5" s="1"/>
  <c r="D98" i="5" s="1"/>
  <c r="B127" i="1"/>
  <c r="B23" i="5" s="1"/>
  <c r="C80" i="5" l="1"/>
  <c r="D80" i="5" s="1"/>
  <c r="C111" i="5"/>
  <c r="D111" i="5" s="1"/>
  <c r="C106" i="5"/>
  <c r="D106" i="5" s="1"/>
  <c r="C75" i="5"/>
  <c r="D75" i="5" s="1"/>
  <c r="C86" i="5"/>
  <c r="D86" i="5" s="1"/>
  <c r="C117" i="5"/>
  <c r="D117" i="5" s="1"/>
  <c r="C108" i="5"/>
  <c r="D108" i="5" s="1"/>
  <c r="C77" i="5"/>
  <c r="D77" i="5" s="1"/>
  <c r="C100" i="5"/>
  <c r="B129" i="5" l="1"/>
  <c r="B130" i="5" s="1"/>
  <c r="C137" i="5" s="1"/>
  <c r="D100" i="5"/>
  <c r="C157" i="5" l="1"/>
  <c r="C147" i="5"/>
  <c r="B137" i="5"/>
  <c r="B147" i="5" l="1"/>
  <c r="B157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<sst xmlns="http://schemas.openxmlformats.org/spreadsheetml/2006/main" count="789" uniqueCount="174">
  <si>
    <t>MUSIC TEACHER FTE</t>
  </si>
  <si>
    <t>Elementary</t>
  </si>
  <si>
    <t>Vocal/General</t>
  </si>
  <si>
    <t>Band</t>
  </si>
  <si>
    <t>General</t>
  </si>
  <si>
    <t>Choir</t>
  </si>
  <si>
    <t>High School</t>
  </si>
  <si>
    <t>Strings</t>
  </si>
  <si>
    <t>Music</t>
  </si>
  <si>
    <t>Other</t>
  </si>
  <si>
    <t>Non-Music</t>
  </si>
  <si>
    <t>Total</t>
  </si>
  <si>
    <t>Teacher #</t>
  </si>
  <si>
    <t>Totals</t>
  </si>
  <si>
    <t>Middle School</t>
  </si>
  <si>
    <t>GENERAL MUSIC</t>
  </si>
  <si>
    <t>MUSIC PERFORMANCE</t>
  </si>
  <si>
    <t>Elementary Band</t>
  </si>
  <si>
    <t>Elementary Vocal/General</t>
  </si>
  <si>
    <t>Elementary Strings</t>
  </si>
  <si>
    <t>FTE SUMMARY</t>
  </si>
  <si>
    <t>All Elementary</t>
  </si>
  <si>
    <t>All Middle School</t>
  </si>
  <si>
    <t>All High School</t>
  </si>
  <si>
    <t>INSTRUMENTAL</t>
  </si>
  <si>
    <t>Middle School Band</t>
  </si>
  <si>
    <t>High School Band</t>
  </si>
  <si>
    <t>Total Band</t>
  </si>
  <si>
    <t>Middle School Strings</t>
  </si>
  <si>
    <t>High School Strings</t>
  </si>
  <si>
    <t>Total Strings</t>
  </si>
  <si>
    <t>Secondary Band (6-12)</t>
  </si>
  <si>
    <t>CHORAL</t>
  </si>
  <si>
    <t>High School Choir</t>
  </si>
  <si>
    <t>Middle School Choir</t>
  </si>
  <si>
    <t>All General</t>
  </si>
  <si>
    <t>Secondary  (6-12)</t>
  </si>
  <si>
    <t>Secondary Choir (6-12)</t>
  </si>
  <si>
    <t>BAND ENROLLMENTS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</si>
  <si>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</si>
  <si>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</si>
  <si>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</si>
  <si>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</si>
  <si>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</si>
  <si>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</si>
  <si>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</si>
  <si>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</si>
  <si>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</si>
  <si>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</si>
  <si>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</si>
  <si>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</si>
  <si>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</si>
  <si>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</t>
  </si>
  <si>
    <t>District Enrollment</t>
  </si>
  <si>
    <t>Participation %</t>
  </si>
  <si>
    <t>Disparity Between Grades</t>
  </si>
  <si>
    <t>Secondary Ensembles (Annual)</t>
  </si>
  <si>
    <t>Secondary Ensembles (Semester)</t>
  </si>
  <si>
    <t>Band Totals</t>
  </si>
  <si>
    <t>CHOIR ENROLLMENTS</t>
  </si>
  <si>
    <t>CHOIR Totals</t>
  </si>
  <si>
    <t>STRING ENROLLMENTS</t>
  </si>
  <si>
    <t>String Totals</t>
  </si>
  <si>
    <t>Reduce to 15% Max</t>
  </si>
  <si>
    <t>Total Secondary Ensembles</t>
  </si>
  <si>
    <t>Total Choir</t>
  </si>
  <si>
    <t>Total FTE</t>
  </si>
  <si>
    <t>Other Music</t>
  </si>
  <si>
    <t>Total Secondary</t>
  </si>
  <si>
    <t>Secondary Strings (6-12)</t>
  </si>
  <si>
    <t>DISTRICT ENROLLMENT</t>
  </si>
  <si>
    <t>Grades 1-5</t>
  </si>
  <si>
    <t>Grades 3-5</t>
  </si>
  <si>
    <t>Grades 4-5</t>
  </si>
  <si>
    <t>Grades 6-8</t>
  </si>
  <si>
    <t>Grades 9-12</t>
  </si>
  <si>
    <t>Grades 6-12</t>
  </si>
  <si>
    <t>STUDENT FACULTY RATIOS (SFR)</t>
  </si>
  <si>
    <t>ELIGIBLE STUDENTS</t>
  </si>
  <si>
    <t>Elementary Orchestra</t>
  </si>
  <si>
    <t>Secondary General</t>
  </si>
  <si>
    <t>Secondary Band</t>
  </si>
  <si>
    <t>Secondary Choir</t>
  </si>
  <si>
    <t>Secondary Music Performance</t>
  </si>
  <si>
    <t>All Elementary (K-%)</t>
  </si>
  <si>
    <t>All Students/All Faculty</t>
  </si>
  <si>
    <t>Middle School General</t>
  </si>
  <si>
    <t>High School General</t>
  </si>
  <si>
    <t>SECONDARY FTE (6-12)</t>
  </si>
  <si>
    <t>AVERAGE FTE PER SCHOOL</t>
  </si>
  <si>
    <t>Students</t>
  </si>
  <si>
    <t>Schools</t>
  </si>
  <si>
    <t>FTE</t>
  </si>
  <si>
    <t>Average</t>
  </si>
  <si>
    <t>FTE vs FTE Values (6 Period Load)</t>
  </si>
  <si>
    <t>FTE Value Music Performance Teacher</t>
  </si>
  <si>
    <t>Excess Value</t>
  </si>
  <si>
    <t>FTE vs FTE Values (5 Period Load)</t>
  </si>
  <si>
    <t>Secondary Music Performance Teachers</t>
  </si>
  <si>
    <t>FTE vs FTE Values (4 Period Load)</t>
  </si>
  <si>
    <t>Secondary General (6-12)</t>
  </si>
  <si>
    <t>Secondary Strings</t>
  </si>
  <si>
    <t xml:space="preserve">Class Size </t>
  </si>
  <si>
    <t>Load</t>
  </si>
  <si>
    <t>SFR</t>
  </si>
  <si>
    <t>All Elementary (K-5)</t>
  </si>
  <si>
    <t>MUSIC PERFORMANCE ENROLLMENT</t>
  </si>
  <si>
    <t>All Band</t>
  </si>
  <si>
    <t>All Strings</t>
  </si>
  <si>
    <t>All Choir</t>
  </si>
  <si>
    <t xml:space="preserve">Total Band </t>
  </si>
  <si>
    <t>Secondary Band (6-12</t>
  </si>
  <si>
    <t>INSTRUMENTAL MUSIC</t>
  </si>
  <si>
    <t>Band Enrollment</t>
  </si>
  <si>
    <t>String Enrollment</t>
  </si>
  <si>
    <t>Total Instrumental</t>
  </si>
  <si>
    <t>Participation Percent</t>
  </si>
  <si>
    <t>Enrollment Projection</t>
  </si>
  <si>
    <t>Enrollment Disparity</t>
  </si>
  <si>
    <t>MUSIC PERFORMANCE TEACHER LOADS</t>
  </si>
  <si>
    <t>Secondary Music Performance Students</t>
  </si>
  <si>
    <t>Average Load</t>
  </si>
  <si>
    <t>Teacher 1</t>
  </si>
  <si>
    <t>Teacher 2</t>
  </si>
  <si>
    <t>Teacher 3</t>
  </si>
  <si>
    <t>Teacher 4</t>
  </si>
  <si>
    <t>Teacher 5</t>
  </si>
  <si>
    <t>Teacher 6</t>
  </si>
  <si>
    <t>Teacher 7</t>
  </si>
  <si>
    <t>Teacher 8</t>
  </si>
  <si>
    <t>Teacher 9</t>
  </si>
  <si>
    <t>Teacher 10</t>
  </si>
  <si>
    <t>Teacher 11</t>
  </si>
  <si>
    <t>Teacher 12</t>
  </si>
  <si>
    <t>Teacher 13</t>
  </si>
  <si>
    <t>Teacher 14</t>
  </si>
  <si>
    <t>Teacher 15</t>
  </si>
  <si>
    <t>Teacher 16</t>
  </si>
  <si>
    <t>Teacher 17</t>
  </si>
  <si>
    <t>Teacher 18</t>
  </si>
  <si>
    <t>Teacher 19</t>
  </si>
  <si>
    <t>Teacher 20</t>
  </si>
  <si>
    <t>Teacher 21</t>
  </si>
  <si>
    <t>Teacher 22</t>
  </si>
  <si>
    <t>Teacher 23</t>
  </si>
  <si>
    <t>Teacher 24</t>
  </si>
  <si>
    <t>Teacher 25</t>
  </si>
  <si>
    <t>Teacher 26</t>
  </si>
  <si>
    <t>Teacher 27</t>
  </si>
  <si>
    <t>Teacher 28</t>
  </si>
  <si>
    <t>Teacher 29</t>
  </si>
  <si>
    <t>Teacher 30</t>
  </si>
  <si>
    <t>Teacher 31</t>
  </si>
  <si>
    <t>Teacher 32</t>
  </si>
  <si>
    <t>Teacher 33</t>
  </si>
  <si>
    <t>Teacher 34</t>
  </si>
  <si>
    <t>Teacher 35</t>
  </si>
  <si>
    <t>Teacher 36</t>
  </si>
  <si>
    <t>Teacher 37</t>
  </si>
  <si>
    <t>Teacher 38</t>
  </si>
  <si>
    <t>Teacher 39</t>
  </si>
  <si>
    <t>Teacher 40</t>
  </si>
  <si>
    <t>Teacher 41</t>
  </si>
  <si>
    <t>Teacher 42</t>
  </si>
  <si>
    <t>Teacher 43</t>
  </si>
  <si>
    <t>Teacher 44</t>
  </si>
  <si>
    <t>Teacher 45</t>
  </si>
  <si>
    <t>Teacher 46</t>
  </si>
  <si>
    <t>Teacher 47</t>
  </si>
  <si>
    <t>Teacher 48</t>
  </si>
  <si>
    <t>Secondary Classroom Teacher (Non-music)</t>
  </si>
  <si>
    <t>Arts Magnet School</t>
  </si>
  <si>
    <t>Science &amp; Tech Magnet School</t>
  </si>
  <si>
    <t>ISB Magnet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</si>
</sst>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9"/>
      <color theme="1"/>
      <name val="Verdana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1" applyFont="1"/>
    <xf numFmtId="0" fontId="0" fillId="2" borderId="0" xfId="0" applyFill="1"/>
    <xf numFmtId="9" fontId="0" fillId="0" borderId="0" xfId="0" applyNumberFormat="1"/>
    <xf numFmtId="1" fontId="0" fillId="0" borderId="0" xfId="0" applyNumberFormat="1"/>
    <xf numFmtId="0" fontId="0" fillId="0" borderId="0" xfId="0" applyFill="1"/>
    <xf numFmtId="0" fontId="0" fillId="3" borderId="0" xfId="0" applyFill="1"/>
    <xf numFmtId="165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423D-F229-AC44-A78C-DAA8046C8E7B}">
  <dimension ref="A1:P149"/>
  <sheetViews>
    <sheetView zoomScaleNormal="100" workbookViewId="0">
      <pane ySplit="1" topLeftCell="A69" activePane="bottomLeft" state="frozen"/>
      <selection pane="bottomLeft" activeCell="H103" sqref="H103"/>
    </sheetView>
  </sheetViews>
  <sheetFormatPr baseColWidth="10" defaultRowHeight="16" outlineLevelRow="1"/>
  <cols>
    <col min="1" max="1" width="23.1640625" bestFit="1" customWidth="1"/>
    <col min="2" max="15" width="10.83203125" style="2"/>
  </cols>
  <sheetData>
    <row r="1" spans="1:15" outlineLevel="1">
      <c r="A1" s="4" t="s">
        <v>0</v>
      </c>
      <c r="B1" s="2" t="s">
        <v>1</v>
      </c>
      <c r="E1" s="2" t="s">
        <v>14</v>
      </c>
      <c r="I1" s="2" t="s">
        <v>6</v>
      </c>
      <c r="M1" s="2" t="s">
        <v>9</v>
      </c>
      <c r="N1" s="2" t="s">
        <v>10</v>
      </c>
      <c r="O1" s="2" t="s">
        <v>11</v>
      </c>
    </row>
    <row r="2" spans="1:15" outlineLevel="1">
      <c r="B2" s="2" t="s">
        <v>2</v>
      </c>
      <c r="C2" s="2" t="s">
        <v>3</v>
      </c>
      <c r="D2" s="2" t="s">
        <v>7</v>
      </c>
      <c r="E2" s="2" t="s">
        <v>4</v>
      </c>
      <c r="F2" s="2" t="s">
        <v>3</v>
      </c>
      <c r="G2" s="2" t="s">
        <v>7</v>
      </c>
      <c r="H2" s="2" t="s">
        <v>5</v>
      </c>
      <c r="I2" s="2" t="s">
        <v>4</v>
      </c>
      <c r="J2" s="2" t="s">
        <v>3</v>
      </c>
      <c r="K2" s="2" t="s">
        <v>7</v>
      </c>
      <c r="L2" s="2" t="s">
        <v>5</v>
      </c>
      <c r="M2" s="2" t="s">
        <v>8</v>
      </c>
    </row>
    <row r="3" spans="1:15">
      <c r="A3" t="s">
        <v>122</v>
      </c>
      <c r="B3" s="2">
        <v>0.5</v>
      </c>
      <c r="O3" s="2">
        <f>SUM(B3:N3)</f>
        <v>0.5</v>
      </c>
    </row>
    <row r="4" spans="1:15">
      <c r="A4" t="s">
        <v>123</v>
      </c>
      <c r="B4" s="2">
        <v>1</v>
      </c>
      <c r="O4" s="2">
        <f t="shared" ref="O4:O67" si="0">SUM(B4:N4)</f>
        <v>1</v>
      </c>
    </row>
    <row r="5" spans="1:15">
      <c r="A5" t="s">
        <v>124</v>
      </c>
      <c r="B5" s="2">
        <v>1</v>
      </c>
      <c r="O5" s="2">
        <f t="shared" si="0"/>
        <v>1</v>
      </c>
    </row>
    <row r="6" spans="1:15">
      <c r="A6" t="s">
        <v>125</v>
      </c>
      <c r="H6" s="2">
        <v>0.33300000000000002</v>
      </c>
      <c r="L6" s="2">
        <v>0.16700000000000001</v>
      </c>
      <c r="O6" s="2">
        <f t="shared" si="0"/>
        <v>0.5</v>
      </c>
    </row>
    <row r="7" spans="1:15">
      <c r="A7" t="s">
        <v>126</v>
      </c>
      <c r="B7" s="2">
        <v>0.58399999999999996</v>
      </c>
      <c r="F7" s="2">
        <v>0.41599999999999998</v>
      </c>
      <c r="O7" s="2">
        <f t="shared" si="0"/>
        <v>1</v>
      </c>
    </row>
    <row r="8" spans="1:15">
      <c r="A8" t="s">
        <v>127</v>
      </c>
      <c r="H8" s="2">
        <v>1</v>
      </c>
      <c r="O8" s="2">
        <f t="shared" si="0"/>
        <v>1</v>
      </c>
    </row>
    <row r="9" spans="1:15">
      <c r="A9" t="s">
        <v>128</v>
      </c>
      <c r="J9" s="2">
        <v>0.66700000000000004</v>
      </c>
      <c r="L9" s="2">
        <v>0.33300000000000002</v>
      </c>
      <c r="O9" s="2">
        <f t="shared" si="0"/>
        <v>1</v>
      </c>
    </row>
    <row r="10" spans="1:15">
      <c r="A10" t="s">
        <v>129</v>
      </c>
      <c r="B10" s="2">
        <v>1</v>
      </c>
      <c r="O10" s="2">
        <f t="shared" si="0"/>
        <v>1</v>
      </c>
    </row>
    <row r="11" spans="1:15">
      <c r="A11" t="s">
        <v>130</v>
      </c>
      <c r="H11" s="2">
        <v>0.5</v>
      </c>
      <c r="L11" s="2">
        <v>0.33300000000000002</v>
      </c>
      <c r="O11" s="2">
        <f t="shared" si="0"/>
        <v>0.83299999999999996</v>
      </c>
    </row>
    <row r="12" spans="1:15">
      <c r="A12" t="s">
        <v>131</v>
      </c>
      <c r="I12" s="2">
        <v>0.33300000000000002</v>
      </c>
      <c r="J12" s="2">
        <v>0.66700000000000004</v>
      </c>
      <c r="O12" s="2">
        <f t="shared" si="0"/>
        <v>1</v>
      </c>
    </row>
    <row r="13" spans="1:15">
      <c r="A13" t="s">
        <v>132</v>
      </c>
      <c r="F13" s="2">
        <v>0.25</v>
      </c>
      <c r="N13" s="2">
        <v>0.75</v>
      </c>
      <c r="O13" s="2">
        <f t="shared" si="0"/>
        <v>1</v>
      </c>
    </row>
    <row r="14" spans="1:15">
      <c r="A14" t="s">
        <v>133</v>
      </c>
      <c r="E14" s="2">
        <v>0.16700000000000001</v>
      </c>
      <c r="F14" s="2">
        <v>0.25</v>
      </c>
      <c r="I14" s="2">
        <v>0.33300000000000002</v>
      </c>
      <c r="J14" s="2">
        <v>0.25</v>
      </c>
      <c r="O14" s="2">
        <f t="shared" si="0"/>
        <v>1</v>
      </c>
    </row>
    <row r="15" spans="1:15">
      <c r="A15" t="s">
        <v>134</v>
      </c>
      <c r="B15" s="2">
        <v>1</v>
      </c>
      <c r="O15" s="2">
        <f t="shared" si="0"/>
        <v>1</v>
      </c>
    </row>
    <row r="16" spans="1:15">
      <c r="A16" t="s">
        <v>135</v>
      </c>
      <c r="E16" s="2">
        <v>0.5</v>
      </c>
      <c r="H16" s="2">
        <v>0.5</v>
      </c>
      <c r="O16" s="2">
        <f t="shared" si="0"/>
        <v>1</v>
      </c>
    </row>
    <row r="17" spans="1:15">
      <c r="A17" t="s">
        <v>136</v>
      </c>
      <c r="B17" s="2">
        <v>0.9</v>
      </c>
      <c r="E17" s="2">
        <v>0.1</v>
      </c>
      <c r="O17" s="2">
        <f t="shared" si="0"/>
        <v>1</v>
      </c>
    </row>
    <row r="18" spans="1:15">
      <c r="A18" t="s">
        <v>137</v>
      </c>
      <c r="B18" s="2">
        <v>1</v>
      </c>
      <c r="O18" s="2">
        <f t="shared" si="0"/>
        <v>1</v>
      </c>
    </row>
    <row r="19" spans="1:15">
      <c r="A19" t="s">
        <v>138</v>
      </c>
      <c r="F19" s="2">
        <v>0.66700000000000004</v>
      </c>
      <c r="N19" s="2">
        <v>0.33300000000000002</v>
      </c>
      <c r="O19" s="2">
        <f t="shared" si="0"/>
        <v>1</v>
      </c>
    </row>
    <row r="20" spans="1:15">
      <c r="A20" t="s">
        <v>139</v>
      </c>
      <c r="F20" s="2">
        <v>0.5</v>
      </c>
      <c r="I20" s="2">
        <v>0.16700000000000001</v>
      </c>
      <c r="J20" s="2">
        <v>0.33300000000000002</v>
      </c>
      <c r="O20" s="2">
        <f t="shared" si="0"/>
        <v>1</v>
      </c>
    </row>
    <row r="21" spans="1:15">
      <c r="A21" t="s">
        <v>140</v>
      </c>
      <c r="B21" s="2">
        <v>1</v>
      </c>
      <c r="O21" s="2">
        <f t="shared" si="0"/>
        <v>1</v>
      </c>
    </row>
    <row r="22" spans="1:15">
      <c r="A22" t="s">
        <v>141</v>
      </c>
      <c r="H22" s="2">
        <v>1</v>
      </c>
      <c r="O22" s="2">
        <f t="shared" si="0"/>
        <v>1</v>
      </c>
    </row>
    <row r="23" spans="1:15">
      <c r="A23" t="s">
        <v>142</v>
      </c>
      <c r="B23" s="2">
        <v>0.5</v>
      </c>
      <c r="O23" s="2">
        <f t="shared" si="0"/>
        <v>0.5</v>
      </c>
    </row>
    <row r="24" spans="1:15">
      <c r="A24" t="s">
        <v>143</v>
      </c>
      <c r="J24" s="2">
        <v>0.33300000000000002</v>
      </c>
      <c r="L24" s="2">
        <v>0.5</v>
      </c>
      <c r="N24" s="2">
        <v>0.16700000000000001</v>
      </c>
      <c r="O24" s="2">
        <f t="shared" si="0"/>
        <v>1</v>
      </c>
    </row>
    <row r="25" spans="1:15">
      <c r="A25" t="s">
        <v>144</v>
      </c>
      <c r="B25" s="2">
        <v>1</v>
      </c>
      <c r="O25" s="2">
        <f t="shared" si="0"/>
        <v>1</v>
      </c>
    </row>
    <row r="26" spans="1:15">
      <c r="A26" t="s">
        <v>145</v>
      </c>
      <c r="B26" s="2">
        <v>1</v>
      </c>
      <c r="O26" s="2">
        <f t="shared" si="0"/>
        <v>1</v>
      </c>
    </row>
    <row r="27" spans="1:15">
      <c r="A27" t="s">
        <v>146</v>
      </c>
      <c r="F27" s="2">
        <v>1</v>
      </c>
      <c r="O27" s="2">
        <f t="shared" si="0"/>
        <v>1</v>
      </c>
    </row>
    <row r="28" spans="1:15">
      <c r="A28" t="s">
        <v>147</v>
      </c>
      <c r="B28" s="2">
        <v>1</v>
      </c>
      <c r="O28" s="2">
        <f t="shared" si="0"/>
        <v>1</v>
      </c>
    </row>
    <row r="29" spans="1:15">
      <c r="A29" t="s">
        <v>148</v>
      </c>
      <c r="B29" s="2">
        <v>1</v>
      </c>
      <c r="O29" s="2">
        <f t="shared" si="0"/>
        <v>1</v>
      </c>
    </row>
    <row r="30" spans="1:15">
      <c r="A30" t="s">
        <v>149</v>
      </c>
      <c r="L30" s="2">
        <v>0.33300000000000002</v>
      </c>
      <c r="N30" s="2">
        <v>0.66700000000000004</v>
      </c>
      <c r="O30" s="2">
        <f t="shared" si="0"/>
        <v>1</v>
      </c>
    </row>
    <row r="31" spans="1:15">
      <c r="A31" t="s">
        <v>150</v>
      </c>
      <c r="E31" s="2">
        <v>8.4000000000000005E-2</v>
      </c>
      <c r="F31" s="2">
        <v>0.249</v>
      </c>
      <c r="L31" s="2">
        <v>0.66700000000000004</v>
      </c>
      <c r="O31" s="2">
        <f t="shared" si="0"/>
        <v>1</v>
      </c>
    </row>
    <row r="32" spans="1:15">
      <c r="A32" t="s">
        <v>151</v>
      </c>
      <c r="B32" s="2">
        <v>1</v>
      </c>
      <c r="O32" s="2">
        <f t="shared" si="0"/>
        <v>1</v>
      </c>
    </row>
    <row r="33" spans="1:15">
      <c r="A33" t="s">
        <v>152</v>
      </c>
      <c r="J33" s="2">
        <v>0.6</v>
      </c>
      <c r="O33" s="2">
        <f t="shared" si="0"/>
        <v>0.6</v>
      </c>
    </row>
    <row r="34" spans="1:15">
      <c r="A34" t="s">
        <v>153</v>
      </c>
      <c r="B34" s="2">
        <v>1</v>
      </c>
      <c r="O34" s="2">
        <f t="shared" si="0"/>
        <v>1</v>
      </c>
    </row>
    <row r="35" spans="1:15">
      <c r="A35" t="s">
        <v>154</v>
      </c>
      <c r="B35" s="2">
        <v>1</v>
      </c>
      <c r="O35" s="2">
        <f t="shared" si="0"/>
        <v>1</v>
      </c>
    </row>
    <row r="36" spans="1:15">
      <c r="A36" t="s">
        <v>155</v>
      </c>
      <c r="B36" s="2">
        <v>0.9</v>
      </c>
      <c r="E36" s="2">
        <v>0.1</v>
      </c>
      <c r="O36" s="2">
        <f t="shared" si="0"/>
        <v>1</v>
      </c>
    </row>
    <row r="37" spans="1:15">
      <c r="A37" t="s">
        <v>156</v>
      </c>
      <c r="F37" s="2">
        <v>0.83299999999999996</v>
      </c>
      <c r="O37" s="2">
        <f t="shared" si="0"/>
        <v>0.83299999999999996</v>
      </c>
    </row>
    <row r="38" spans="1:15">
      <c r="A38" t="s">
        <v>157</v>
      </c>
      <c r="I38" s="2">
        <v>0.16700000000000001</v>
      </c>
      <c r="N38" s="2">
        <v>0.83299999999999996</v>
      </c>
      <c r="O38" s="2">
        <f t="shared" si="0"/>
        <v>1</v>
      </c>
    </row>
    <row r="39" spans="1:15">
      <c r="A39" t="s">
        <v>158</v>
      </c>
      <c r="E39" s="2">
        <v>0.5</v>
      </c>
      <c r="F39" s="2">
        <v>0.16700000000000001</v>
      </c>
      <c r="H39" s="2">
        <v>0.16600000000000001</v>
      </c>
      <c r="N39" s="2">
        <v>0.16700000000000001</v>
      </c>
      <c r="O39" s="2">
        <f t="shared" si="0"/>
        <v>1</v>
      </c>
    </row>
    <row r="40" spans="1:15">
      <c r="A40" t="s">
        <v>159</v>
      </c>
      <c r="B40" s="2">
        <v>1</v>
      </c>
      <c r="O40" s="2">
        <f t="shared" si="0"/>
        <v>1</v>
      </c>
    </row>
    <row r="41" spans="1:15">
      <c r="A41" t="s">
        <v>160</v>
      </c>
      <c r="B41" s="2">
        <v>0.9</v>
      </c>
      <c r="E41" s="2">
        <v>0.1</v>
      </c>
      <c r="O41" s="2">
        <f t="shared" si="0"/>
        <v>1</v>
      </c>
    </row>
    <row r="42" spans="1:15">
      <c r="A42" t="s">
        <v>161</v>
      </c>
      <c r="B42" s="2">
        <v>1</v>
      </c>
      <c r="O42" s="2">
        <f t="shared" si="0"/>
        <v>1</v>
      </c>
    </row>
    <row r="43" spans="1:15">
      <c r="A43" t="s">
        <v>162</v>
      </c>
      <c r="B43" s="2">
        <v>1</v>
      </c>
      <c r="O43" s="2">
        <f t="shared" si="0"/>
        <v>1</v>
      </c>
    </row>
    <row r="44" spans="1:15">
      <c r="A44" t="s">
        <v>163</v>
      </c>
      <c r="J44" s="2">
        <v>0.66700000000000004</v>
      </c>
      <c r="L44" s="2">
        <v>0.16700000000000001</v>
      </c>
      <c r="N44" s="2">
        <v>0.16600000000000001</v>
      </c>
      <c r="O44" s="2">
        <f t="shared" si="0"/>
        <v>1</v>
      </c>
    </row>
    <row r="45" spans="1:15">
      <c r="A45" t="s">
        <v>164</v>
      </c>
      <c r="B45" s="2">
        <v>0.5</v>
      </c>
      <c r="O45" s="2">
        <f t="shared" si="0"/>
        <v>0.5</v>
      </c>
    </row>
    <row r="46" spans="1:15">
      <c r="A46" t="s">
        <v>165</v>
      </c>
      <c r="L46" s="2">
        <v>1</v>
      </c>
      <c r="O46" s="2">
        <f t="shared" si="0"/>
        <v>1</v>
      </c>
    </row>
    <row r="47" spans="1:15">
      <c r="A47" t="s">
        <v>166</v>
      </c>
      <c r="F47" s="2">
        <v>1</v>
      </c>
      <c r="O47" s="2">
        <f t="shared" si="0"/>
        <v>1</v>
      </c>
    </row>
    <row r="48" spans="1:15">
      <c r="A48" t="s">
        <v>167</v>
      </c>
      <c r="L48" s="2">
        <v>0.15</v>
      </c>
      <c r="M48" s="2">
        <v>7.4999999999999997E-2</v>
      </c>
      <c r="N48" s="2">
        <v>7.4999999999999997E-2</v>
      </c>
      <c r="O48" s="2">
        <f t="shared" si="0"/>
        <v>0.3</v>
      </c>
    </row>
    <row r="49" spans="1:15">
      <c r="A49" t="s">
        <v>168</v>
      </c>
      <c r="F49" s="2">
        <v>0.5</v>
      </c>
      <c r="H49" s="2">
        <v>0.5</v>
      </c>
      <c r="O49" s="2">
        <f t="shared" si="0"/>
        <v>1</v>
      </c>
    </row>
    <row r="50" spans="1:15">
      <c r="A50" t="s">
        <v>169</v>
      </c>
      <c r="G50" s="2">
        <v>8.4000000000000005E-2</v>
      </c>
      <c r="K50" s="2">
        <v>8.3000000000000004E-2</v>
      </c>
      <c r="N50" s="2">
        <v>0.83299999999999996</v>
      </c>
      <c r="O50" s="2">
        <f t="shared" si="0"/>
        <v>1</v>
      </c>
    </row>
    <row r="51" spans="1:15">
      <c r="A51" t="s">
        <v>12</v>
      </c>
      <c r="O51" s="2">
        <f t="shared" si="0"/>
        <v>0</v>
      </c>
    </row>
    <row r="52" spans="1:15">
      <c r="A52" t="s">
        <v>12</v>
      </c>
      <c r="O52" s="2">
        <f t="shared" si="0"/>
        <v>0</v>
      </c>
    </row>
    <row r="53" spans="1:15">
      <c r="A53" t="s">
        <v>12</v>
      </c>
      <c r="O53" s="2">
        <f t="shared" si="0"/>
        <v>0</v>
      </c>
    </row>
    <row r="54" spans="1:15">
      <c r="A54" t="s">
        <v>12</v>
      </c>
      <c r="O54" s="2">
        <f t="shared" si="0"/>
        <v>0</v>
      </c>
    </row>
    <row r="55" spans="1:15">
      <c r="A55" t="s">
        <v>12</v>
      </c>
      <c r="O55" s="2">
        <f t="shared" si="0"/>
        <v>0</v>
      </c>
    </row>
    <row r="56" spans="1:15">
      <c r="A56" t="s">
        <v>12</v>
      </c>
      <c r="O56" s="2">
        <f t="shared" si="0"/>
        <v>0</v>
      </c>
    </row>
    <row r="57" spans="1:15">
      <c r="A57" t="s">
        <v>12</v>
      </c>
      <c r="O57" s="2">
        <f t="shared" si="0"/>
        <v>0</v>
      </c>
    </row>
    <row r="58" spans="1:15">
      <c r="A58" t="s">
        <v>12</v>
      </c>
      <c r="O58" s="2">
        <f t="shared" si="0"/>
        <v>0</v>
      </c>
    </row>
    <row r="59" spans="1:15">
      <c r="A59" t="s">
        <v>12</v>
      </c>
      <c r="O59" s="2">
        <f t="shared" si="0"/>
        <v>0</v>
      </c>
    </row>
    <row r="60" spans="1:15">
      <c r="A60" t="s">
        <v>12</v>
      </c>
      <c r="O60" s="2">
        <f t="shared" si="0"/>
        <v>0</v>
      </c>
    </row>
    <row r="61" spans="1:15">
      <c r="A61" t="s">
        <v>12</v>
      </c>
      <c r="O61" s="2">
        <f t="shared" si="0"/>
        <v>0</v>
      </c>
    </row>
    <row r="62" spans="1:15">
      <c r="A62" t="s">
        <v>12</v>
      </c>
      <c r="O62" s="2">
        <f t="shared" si="0"/>
        <v>0</v>
      </c>
    </row>
    <row r="63" spans="1:15">
      <c r="A63" t="s">
        <v>12</v>
      </c>
      <c r="O63" s="2">
        <f t="shared" si="0"/>
        <v>0</v>
      </c>
    </row>
    <row r="64" spans="1:15">
      <c r="A64" t="s">
        <v>12</v>
      </c>
      <c r="O64" s="2">
        <f t="shared" si="0"/>
        <v>0</v>
      </c>
    </row>
    <row r="65" spans="1:15">
      <c r="A65" t="s">
        <v>12</v>
      </c>
      <c r="O65" s="2">
        <f t="shared" si="0"/>
        <v>0</v>
      </c>
    </row>
    <row r="66" spans="1:15">
      <c r="A66" t="s">
        <v>12</v>
      </c>
      <c r="O66" s="2">
        <f t="shared" si="0"/>
        <v>0</v>
      </c>
    </row>
    <row r="67" spans="1:15">
      <c r="A67" t="s">
        <v>12</v>
      </c>
      <c r="O67" s="2">
        <f t="shared" si="0"/>
        <v>0</v>
      </c>
    </row>
    <row r="68" spans="1:15">
      <c r="A68" t="s">
        <v>12</v>
      </c>
      <c r="O68" s="2">
        <f t="shared" ref="O68:O102" si="1">SUM(B68:N68)</f>
        <v>0</v>
      </c>
    </row>
    <row r="69" spans="1:15">
      <c r="A69" t="s">
        <v>12</v>
      </c>
      <c r="O69" s="2">
        <f t="shared" si="1"/>
        <v>0</v>
      </c>
    </row>
    <row r="70" spans="1:15">
      <c r="A70" t="s">
        <v>12</v>
      </c>
      <c r="O70" s="2">
        <f t="shared" si="1"/>
        <v>0</v>
      </c>
    </row>
    <row r="71" spans="1:15">
      <c r="A71" t="s">
        <v>12</v>
      </c>
      <c r="O71" s="2">
        <f t="shared" si="1"/>
        <v>0</v>
      </c>
    </row>
    <row r="72" spans="1:15">
      <c r="A72" t="s">
        <v>12</v>
      </c>
      <c r="O72" s="2">
        <f t="shared" si="1"/>
        <v>0</v>
      </c>
    </row>
    <row r="73" spans="1:15">
      <c r="A73" t="s">
        <v>12</v>
      </c>
      <c r="O73" s="2">
        <f t="shared" si="1"/>
        <v>0</v>
      </c>
    </row>
    <row r="74" spans="1:15">
      <c r="A74" t="s">
        <v>12</v>
      </c>
      <c r="O74" s="2">
        <f t="shared" si="1"/>
        <v>0</v>
      </c>
    </row>
    <row r="75" spans="1:15">
      <c r="A75" t="s">
        <v>12</v>
      </c>
      <c r="O75" s="2">
        <f t="shared" si="1"/>
        <v>0</v>
      </c>
    </row>
    <row r="76" spans="1:15">
      <c r="A76" t="s">
        <v>12</v>
      </c>
      <c r="O76" s="2">
        <f t="shared" si="1"/>
        <v>0</v>
      </c>
    </row>
    <row r="77" spans="1:15">
      <c r="A77" t="s">
        <v>12</v>
      </c>
      <c r="O77" s="2">
        <f t="shared" si="1"/>
        <v>0</v>
      </c>
    </row>
    <row r="78" spans="1:15">
      <c r="A78" t="s">
        <v>12</v>
      </c>
      <c r="O78" s="2">
        <f t="shared" si="1"/>
        <v>0</v>
      </c>
    </row>
    <row r="79" spans="1:15">
      <c r="A79" t="s">
        <v>12</v>
      </c>
      <c r="O79" s="2">
        <f t="shared" si="1"/>
        <v>0</v>
      </c>
    </row>
    <row r="80" spans="1:15">
      <c r="A80" t="s">
        <v>12</v>
      </c>
      <c r="O80" s="2">
        <f t="shared" si="1"/>
        <v>0</v>
      </c>
    </row>
    <row r="81" spans="1:15">
      <c r="A81" t="s">
        <v>12</v>
      </c>
      <c r="O81" s="2">
        <f t="shared" si="1"/>
        <v>0</v>
      </c>
    </row>
    <row r="82" spans="1:15">
      <c r="A82" t="s">
        <v>12</v>
      </c>
      <c r="O82" s="2">
        <f t="shared" si="1"/>
        <v>0</v>
      </c>
    </row>
    <row r="83" spans="1:15">
      <c r="A83" t="s">
        <v>12</v>
      </c>
      <c r="O83" s="2">
        <f t="shared" si="1"/>
        <v>0</v>
      </c>
    </row>
    <row r="84" spans="1:15">
      <c r="A84" t="s">
        <v>12</v>
      </c>
      <c r="O84" s="2">
        <f t="shared" si="1"/>
        <v>0</v>
      </c>
    </row>
    <row r="85" spans="1:15">
      <c r="A85" t="s">
        <v>12</v>
      </c>
      <c r="O85" s="2">
        <f t="shared" si="1"/>
        <v>0</v>
      </c>
    </row>
    <row r="86" spans="1:15">
      <c r="A86" t="s">
        <v>12</v>
      </c>
      <c r="O86" s="2">
        <f t="shared" si="1"/>
        <v>0</v>
      </c>
    </row>
    <row r="87" spans="1:15">
      <c r="A87" t="s">
        <v>12</v>
      </c>
      <c r="O87" s="2">
        <f t="shared" si="1"/>
        <v>0</v>
      </c>
    </row>
    <row r="88" spans="1:15">
      <c r="A88" t="s">
        <v>12</v>
      </c>
      <c r="O88" s="2">
        <f t="shared" si="1"/>
        <v>0</v>
      </c>
    </row>
    <row r="89" spans="1:15">
      <c r="A89" t="s">
        <v>12</v>
      </c>
      <c r="O89" s="2">
        <f t="shared" si="1"/>
        <v>0</v>
      </c>
    </row>
    <row r="90" spans="1:15">
      <c r="A90" t="s">
        <v>12</v>
      </c>
      <c r="O90" s="2">
        <f t="shared" si="1"/>
        <v>0</v>
      </c>
    </row>
    <row r="91" spans="1:15">
      <c r="A91" t="s">
        <v>12</v>
      </c>
      <c r="O91" s="2">
        <f t="shared" si="1"/>
        <v>0</v>
      </c>
    </row>
    <row r="92" spans="1:15">
      <c r="A92" t="s">
        <v>12</v>
      </c>
      <c r="O92" s="2">
        <f t="shared" si="1"/>
        <v>0</v>
      </c>
    </row>
    <row r="93" spans="1:15">
      <c r="A93" t="s">
        <v>12</v>
      </c>
      <c r="O93" s="2">
        <f t="shared" si="1"/>
        <v>0</v>
      </c>
    </row>
    <row r="94" spans="1:15">
      <c r="A94" t="s">
        <v>12</v>
      </c>
      <c r="O94" s="2">
        <f t="shared" si="1"/>
        <v>0</v>
      </c>
    </row>
    <row r="95" spans="1:15">
      <c r="A95" t="s">
        <v>12</v>
      </c>
      <c r="O95" s="2">
        <f t="shared" si="1"/>
        <v>0</v>
      </c>
    </row>
    <row r="96" spans="1:15">
      <c r="A96" t="s">
        <v>12</v>
      </c>
      <c r="O96" s="2">
        <f t="shared" si="1"/>
        <v>0</v>
      </c>
    </row>
    <row r="97" spans="1:16">
      <c r="A97" t="s">
        <v>12</v>
      </c>
      <c r="O97" s="2">
        <f t="shared" si="1"/>
        <v>0</v>
      </c>
    </row>
    <row r="98" spans="1:16">
      <c r="A98" t="s">
        <v>12</v>
      </c>
      <c r="O98" s="2">
        <f t="shared" si="1"/>
        <v>0</v>
      </c>
    </row>
    <row r="99" spans="1:16">
      <c r="A99" t="s">
        <v>12</v>
      </c>
      <c r="O99" s="2">
        <f t="shared" si="1"/>
        <v>0</v>
      </c>
    </row>
    <row r="100" spans="1:16">
      <c r="A100" t="s">
        <v>12</v>
      </c>
      <c r="O100" s="2">
        <f t="shared" si="1"/>
        <v>0</v>
      </c>
    </row>
    <row r="101" spans="1:16">
      <c r="A101" t="s">
        <v>12</v>
      </c>
      <c r="O101" s="2">
        <f t="shared" si="1"/>
        <v>0</v>
      </c>
    </row>
    <row r="102" spans="1:16">
      <c r="A102" t="s">
        <v>12</v>
      </c>
      <c r="O102" s="2">
        <f t="shared" si="1"/>
        <v>0</v>
      </c>
    </row>
    <row r="103" spans="1:16">
      <c r="A103" s="1" t="s">
        <v>13</v>
      </c>
      <c r="B103" s="2">
        <f>SUM(B3:B102)</f>
        <v>20.783999999999999</v>
      </c>
      <c r="C103" s="2">
        <f t="shared" ref="C103:O103" si="2">SUM(C3:C102)</f>
        <v>0</v>
      </c>
      <c r="D103" s="2">
        <f t="shared" si="2"/>
        <v>0</v>
      </c>
      <c r="E103" s="2">
        <f t="shared" si="2"/>
        <v>1.5510000000000002</v>
      </c>
      <c r="F103" s="2">
        <f t="shared" si="2"/>
        <v>5.8319999999999999</v>
      </c>
      <c r="G103" s="2">
        <f t="shared" si="2"/>
        <v>8.4000000000000005E-2</v>
      </c>
      <c r="H103" s="2">
        <f t="shared" si="2"/>
        <v>3.9990000000000001</v>
      </c>
      <c r="I103" s="2">
        <f t="shared" si="2"/>
        <v>1</v>
      </c>
      <c r="J103" s="2">
        <f t="shared" si="2"/>
        <v>3.5170000000000003</v>
      </c>
      <c r="K103" s="2">
        <f t="shared" si="2"/>
        <v>8.3000000000000004E-2</v>
      </c>
      <c r="L103" s="2">
        <f t="shared" si="2"/>
        <v>3.65</v>
      </c>
      <c r="M103" s="2">
        <f t="shared" si="2"/>
        <v>7.4999999999999997E-2</v>
      </c>
      <c r="N103" s="2">
        <f t="shared" si="2"/>
        <v>3.9909999999999997</v>
      </c>
      <c r="O103" s="2">
        <f t="shared" si="2"/>
        <v>44.565999999999995</v>
      </c>
      <c r="P103">
        <f>SUM(B103:N103)</f>
        <v>44.566000000000003</v>
      </c>
    </row>
    <row r="106" spans="1:16">
      <c r="A106" s="4" t="s">
        <v>20</v>
      </c>
    </row>
    <row r="108" spans="1:16">
      <c r="A108" t="s">
        <v>21</v>
      </c>
      <c r="B108" s="2">
        <f>SUM(B103:D103)</f>
        <v>20.783999999999999</v>
      </c>
    </row>
    <row r="109" spans="1:16">
      <c r="A109" t="s">
        <v>22</v>
      </c>
      <c r="B109" s="2">
        <f>SUM(E103:H103)</f>
        <v>11.465999999999999</v>
      </c>
    </row>
    <row r="110" spans="1:16">
      <c r="A110" t="s">
        <v>23</v>
      </c>
      <c r="B110" s="2">
        <f>SUM(I103:L103)</f>
        <v>8.25</v>
      </c>
    </row>
    <row r="111" spans="1:16">
      <c r="A111" t="s">
        <v>67</v>
      </c>
      <c r="B111" s="2">
        <f>M103</f>
        <v>7.4999999999999997E-2</v>
      </c>
    </row>
    <row r="112" spans="1:16">
      <c r="A112" t="s">
        <v>10</v>
      </c>
      <c r="B112" s="2">
        <f>N103</f>
        <v>3.9909999999999997</v>
      </c>
    </row>
    <row r="113" spans="1:2">
      <c r="A113" t="s">
        <v>66</v>
      </c>
      <c r="B113" s="2">
        <f>SUM(B108:B112)</f>
        <v>44.566000000000003</v>
      </c>
    </row>
    <row r="114" spans="1:2">
      <c r="A114" t="s">
        <v>68</v>
      </c>
      <c r="B114" s="2">
        <f>SUM(B109:B110)</f>
        <v>19.716000000000001</v>
      </c>
    </row>
    <row r="116" spans="1:2">
      <c r="A116" s="4" t="s">
        <v>24</v>
      </c>
    </row>
    <row r="118" spans="1:2">
      <c r="A118" t="s">
        <v>17</v>
      </c>
      <c r="B118" s="2">
        <f>SUM(C103)</f>
        <v>0</v>
      </c>
    </row>
    <row r="119" spans="1:2">
      <c r="A119" t="s">
        <v>25</v>
      </c>
      <c r="B119" s="2">
        <f>SUM(F103)</f>
        <v>5.8319999999999999</v>
      </c>
    </row>
    <row r="120" spans="1:2">
      <c r="A120" t="s">
        <v>26</v>
      </c>
      <c r="B120" s="2">
        <f>SUM(J103)</f>
        <v>3.5170000000000003</v>
      </c>
    </row>
    <row r="121" spans="1:2">
      <c r="A121" t="s">
        <v>27</v>
      </c>
      <c r="B121" s="2">
        <f>SUM(B118:B120)</f>
        <v>9.3490000000000002</v>
      </c>
    </row>
    <row r="122" spans="1:2">
      <c r="A122" t="s">
        <v>31</v>
      </c>
      <c r="B122" s="2">
        <f>SUM(B119:B120)</f>
        <v>9.3490000000000002</v>
      </c>
    </row>
    <row r="124" spans="1:2">
      <c r="A124" t="s">
        <v>19</v>
      </c>
      <c r="B124" s="2">
        <f>SUM(D103)</f>
        <v>0</v>
      </c>
    </row>
    <row r="125" spans="1:2">
      <c r="A125" t="s">
        <v>28</v>
      </c>
      <c r="B125" s="2">
        <f>SUM(G103)</f>
        <v>8.4000000000000005E-2</v>
      </c>
    </row>
    <row r="126" spans="1:2">
      <c r="A126" t="s">
        <v>29</v>
      </c>
      <c r="B126" s="2">
        <f>SUM(K103)</f>
        <v>8.3000000000000004E-2</v>
      </c>
    </row>
    <row r="127" spans="1:2">
      <c r="A127" t="s">
        <v>30</v>
      </c>
      <c r="B127" s="2">
        <f>SUM(B124:B126)</f>
        <v>0.16700000000000001</v>
      </c>
    </row>
    <row r="128" spans="1:2">
      <c r="A128" t="s">
        <v>69</v>
      </c>
      <c r="B128" s="2">
        <f>SUM(B125:B126)</f>
        <v>0.16700000000000001</v>
      </c>
    </row>
    <row r="130" spans="1:2">
      <c r="A130" s="4" t="s">
        <v>32</v>
      </c>
    </row>
    <row r="132" spans="1:2">
      <c r="A132" t="s">
        <v>34</v>
      </c>
      <c r="B132" s="2">
        <f>SUM(H103)</f>
        <v>3.9990000000000001</v>
      </c>
    </row>
    <row r="133" spans="1:2">
      <c r="A133" t="s">
        <v>33</v>
      </c>
      <c r="B133" s="2">
        <f>SUM(L103)</f>
        <v>3.65</v>
      </c>
    </row>
    <row r="134" spans="1:2">
      <c r="A134" t="s">
        <v>37</v>
      </c>
      <c r="B134" s="2">
        <f>SUM(B132:B133)</f>
        <v>7.649</v>
      </c>
    </row>
    <row r="136" spans="1:2">
      <c r="A136" s="4" t="s">
        <v>16</v>
      </c>
    </row>
    <row r="138" spans="1:2">
      <c r="A138" t="s">
        <v>1</v>
      </c>
      <c r="B138" s="2">
        <f>SUM(C103:D103)</f>
        <v>0</v>
      </c>
    </row>
    <row r="139" spans="1:2">
      <c r="A139" t="s">
        <v>14</v>
      </c>
      <c r="B139" s="2">
        <f>SUM(F103:H103)</f>
        <v>9.9149999999999991</v>
      </c>
    </row>
    <row r="140" spans="1:2">
      <c r="A140" t="s">
        <v>6</v>
      </c>
      <c r="B140" s="2">
        <f>SUM(J103:L103)</f>
        <v>7.25</v>
      </c>
    </row>
    <row r="141" spans="1:2">
      <c r="A141" t="s">
        <v>36</v>
      </c>
      <c r="B141" s="2">
        <f>SUM(B139:B140)</f>
        <v>17.164999999999999</v>
      </c>
    </row>
    <row r="143" spans="1:2">
      <c r="A143" s="4" t="s">
        <v>15</v>
      </c>
    </row>
    <row r="145" spans="1:2">
      <c r="A145" t="s">
        <v>18</v>
      </c>
      <c r="B145" s="2">
        <f>SUM(B103)</f>
        <v>20.783999999999999</v>
      </c>
    </row>
    <row r="146" spans="1:2">
      <c r="A146" t="s">
        <v>14</v>
      </c>
      <c r="B146" s="2">
        <f>SUM(E103)</f>
        <v>1.5510000000000002</v>
      </c>
    </row>
    <row r="147" spans="1:2">
      <c r="A147" t="s">
        <v>6</v>
      </c>
      <c r="B147" s="2">
        <f>SUM(I103)</f>
        <v>1</v>
      </c>
    </row>
    <row r="148" spans="1:2">
      <c r="A148" t="s">
        <v>35</v>
      </c>
      <c r="B148" s="2">
        <f>SUM(B145:B147)</f>
        <v>23.335000000000001</v>
      </c>
    </row>
    <row r="149" spans="1:2">
      <c r="A149" t="s">
        <v>100</v>
      </c>
      <c r="B149" s="2">
        <f>SUM(B146:B147)</f>
        <v>2.5510000000000002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E055-F230-7A46-AE5A-AED5C6682DC7}">
  <dimension ref="A1:P141"/>
  <sheetViews>
    <sheetView workbookViewId="0">
      <pane ySplit="1" topLeftCell="A21" activePane="bottomLeft" state="frozen"/>
      <selection pane="bottomLeft" activeCell="H36" sqref="H36"/>
    </sheetView>
  </sheetViews>
  <sheetFormatPr baseColWidth="10" defaultRowHeight="16"/>
  <cols>
    <col min="1" max="1" width="29" bestFit="1" customWidth="1"/>
  </cols>
  <sheetData>
    <row r="1" spans="1:15">
      <c r="A1" t="s">
        <v>38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11</v>
      </c>
    </row>
    <row r="2" spans="1:15">
      <c r="A2" t="s">
        <v>52</v>
      </c>
      <c r="G2">
        <v>0</v>
      </c>
      <c r="O2">
        <f>SUM(B2:N2)</f>
        <v>0</v>
      </c>
    </row>
    <row r="3" spans="1:15">
      <c r="A3" t="s">
        <v>52</v>
      </c>
      <c r="G3">
        <v>0</v>
      </c>
      <c r="O3">
        <f t="shared" ref="O3:O66" si="0">SUM(B3:N3)</f>
        <v>0</v>
      </c>
    </row>
    <row r="4" spans="1:15">
      <c r="A4" t="s">
        <v>52</v>
      </c>
      <c r="G4">
        <v>0</v>
      </c>
      <c r="O4">
        <f t="shared" si="0"/>
        <v>0</v>
      </c>
    </row>
    <row r="5" spans="1:15">
      <c r="A5" t="s">
        <v>52</v>
      </c>
      <c r="G5">
        <v>0</v>
      </c>
      <c r="O5">
        <f t="shared" si="0"/>
        <v>0</v>
      </c>
    </row>
    <row r="6" spans="1:15">
      <c r="A6" t="s">
        <v>52</v>
      </c>
      <c r="G6">
        <v>0</v>
      </c>
      <c r="O6">
        <f t="shared" si="0"/>
        <v>0</v>
      </c>
    </row>
    <row r="7" spans="1:15">
      <c r="A7" t="s">
        <v>52</v>
      </c>
      <c r="G7">
        <v>0</v>
      </c>
      <c r="O7">
        <f t="shared" si="0"/>
        <v>0</v>
      </c>
    </row>
    <row r="8" spans="1:15">
      <c r="A8" t="s">
        <v>52</v>
      </c>
      <c r="G8">
        <v>0</v>
      </c>
      <c r="O8">
        <f t="shared" si="0"/>
        <v>0</v>
      </c>
    </row>
    <row r="9" spans="1:15">
      <c r="A9" t="s">
        <v>52</v>
      </c>
      <c r="G9">
        <v>0</v>
      </c>
      <c r="O9">
        <f t="shared" si="0"/>
        <v>0</v>
      </c>
    </row>
    <row r="10" spans="1:15">
      <c r="A10" t="s">
        <v>52</v>
      </c>
      <c r="G10">
        <v>0</v>
      </c>
      <c r="O10">
        <f t="shared" si="0"/>
        <v>0</v>
      </c>
    </row>
    <row r="11" spans="1:15">
      <c r="A11" t="s">
        <v>52</v>
      </c>
      <c r="G11">
        <v>0</v>
      </c>
      <c r="O11">
        <f t="shared" si="0"/>
        <v>0</v>
      </c>
    </row>
    <row r="12" spans="1:15">
      <c r="A12" t="s">
        <v>52</v>
      </c>
      <c r="G12">
        <v>0</v>
      </c>
      <c r="O12">
        <f t="shared" si="0"/>
        <v>0</v>
      </c>
    </row>
    <row r="13" spans="1:15">
      <c r="A13" t="s">
        <v>52</v>
      </c>
      <c r="G13">
        <v>0</v>
      </c>
      <c r="O13">
        <f t="shared" si="0"/>
        <v>0</v>
      </c>
    </row>
    <row r="14" spans="1:15">
      <c r="A14" t="s">
        <v>52</v>
      </c>
      <c r="G14">
        <v>0</v>
      </c>
      <c r="O14">
        <f t="shared" si="0"/>
        <v>0</v>
      </c>
    </row>
    <row r="15" spans="1:15">
      <c r="A15" t="s">
        <v>52</v>
      </c>
      <c r="G15">
        <v>0</v>
      </c>
      <c r="O15">
        <f t="shared" si="0"/>
        <v>0</v>
      </c>
    </row>
    <row r="16" spans="1:15">
      <c r="A16" t="s">
        <v>52</v>
      </c>
      <c r="G16">
        <v>0</v>
      </c>
      <c r="O16">
        <f t="shared" si="0"/>
        <v>0</v>
      </c>
    </row>
    <row r="17" spans="1:15">
      <c r="A17" t="s">
        <v>52</v>
      </c>
      <c r="G17">
        <v>0</v>
      </c>
      <c r="O17">
        <f t="shared" si="0"/>
        <v>0</v>
      </c>
    </row>
    <row r="18" spans="1:15">
      <c r="A18" t="s">
        <v>52</v>
      </c>
      <c r="G18">
        <v>0</v>
      </c>
      <c r="O18">
        <f t="shared" si="0"/>
        <v>0</v>
      </c>
    </row>
    <row r="19" spans="1:15">
      <c r="A19" t="s">
        <v>52</v>
      </c>
      <c r="G19">
        <v>0</v>
      </c>
      <c r="O19">
        <f t="shared" si="0"/>
        <v>0</v>
      </c>
    </row>
    <row r="20" spans="1:15">
      <c r="A20" t="s">
        <v>52</v>
      </c>
      <c r="G20">
        <v>0</v>
      </c>
      <c r="O20">
        <f t="shared" si="0"/>
        <v>0</v>
      </c>
    </row>
    <row r="21" spans="1:15">
      <c r="A21" t="s">
        <v>52</v>
      </c>
      <c r="G21">
        <v>0</v>
      </c>
      <c r="O21">
        <f t="shared" si="0"/>
        <v>0</v>
      </c>
    </row>
    <row r="22" spans="1:15">
      <c r="A22" t="s">
        <v>52</v>
      </c>
      <c r="G22">
        <v>0</v>
      </c>
      <c r="O22">
        <f t="shared" si="0"/>
        <v>0</v>
      </c>
    </row>
    <row r="23" spans="1:15">
      <c r="A23" t="s">
        <v>52</v>
      </c>
      <c r="G23">
        <v>0</v>
      </c>
      <c r="O23">
        <f t="shared" si="0"/>
        <v>0</v>
      </c>
    </row>
    <row r="24" spans="1:15">
      <c r="A24" t="s">
        <v>52</v>
      </c>
      <c r="G24">
        <v>0</v>
      </c>
      <c r="O24">
        <f t="shared" si="0"/>
        <v>0</v>
      </c>
    </row>
    <row r="25" spans="1:15">
      <c r="A25" t="s">
        <v>52</v>
      </c>
      <c r="G25">
        <v>0</v>
      </c>
      <c r="H25">
        <v>36</v>
      </c>
      <c r="I25">
        <v>24</v>
      </c>
      <c r="J25">
        <v>25</v>
      </c>
      <c r="O25">
        <f t="shared" si="0"/>
        <v>85</v>
      </c>
    </row>
    <row r="26" spans="1:15">
      <c r="A26" t="s">
        <v>52</v>
      </c>
      <c r="G26">
        <v>0</v>
      </c>
      <c r="O26">
        <f t="shared" si="0"/>
        <v>0</v>
      </c>
    </row>
    <row r="27" spans="1:15">
      <c r="A27" t="s">
        <v>52</v>
      </c>
      <c r="G27">
        <v>0</v>
      </c>
      <c r="O27">
        <f t="shared" si="0"/>
        <v>0</v>
      </c>
    </row>
    <row r="28" spans="1:15">
      <c r="A28" t="s">
        <v>52</v>
      </c>
      <c r="G28">
        <v>0</v>
      </c>
      <c r="O28">
        <f t="shared" si="0"/>
        <v>0</v>
      </c>
    </row>
    <row r="29" spans="1:15">
      <c r="A29" t="s">
        <v>52</v>
      </c>
      <c r="G29">
        <v>0</v>
      </c>
      <c r="O29">
        <f t="shared" si="0"/>
        <v>0</v>
      </c>
    </row>
    <row r="30" spans="1:15">
      <c r="A30" t="s">
        <v>52</v>
      </c>
      <c r="G30">
        <v>0</v>
      </c>
      <c r="O30">
        <f t="shared" si="0"/>
        <v>0</v>
      </c>
    </row>
    <row r="31" spans="1:15">
      <c r="A31" t="s">
        <v>52</v>
      </c>
      <c r="G31">
        <v>0</v>
      </c>
      <c r="O31">
        <f t="shared" si="0"/>
        <v>0</v>
      </c>
    </row>
    <row r="32" spans="1:15">
      <c r="A32" t="s">
        <v>52</v>
      </c>
      <c r="G32">
        <v>0</v>
      </c>
      <c r="O32">
        <f t="shared" si="0"/>
        <v>0</v>
      </c>
    </row>
    <row r="33" spans="1:15">
      <c r="A33" t="s">
        <v>52</v>
      </c>
      <c r="G33">
        <v>0</v>
      </c>
      <c r="O33">
        <f t="shared" si="0"/>
        <v>0</v>
      </c>
    </row>
    <row r="34" spans="1:15">
      <c r="A34" t="s">
        <v>52</v>
      </c>
      <c r="G34">
        <v>0</v>
      </c>
      <c r="O34">
        <f t="shared" si="0"/>
        <v>0</v>
      </c>
    </row>
    <row r="35" spans="1:15">
      <c r="A35" t="s">
        <v>52</v>
      </c>
      <c r="G35">
        <v>0</v>
      </c>
      <c r="O35">
        <f t="shared" si="0"/>
        <v>0</v>
      </c>
    </row>
    <row r="36" spans="1:15">
      <c r="A36" t="s">
        <v>52</v>
      </c>
      <c r="H36">
        <v>71</v>
      </c>
      <c r="I36" s="10">
        <v>52</v>
      </c>
      <c r="J36">
        <v>44</v>
      </c>
      <c r="O36">
        <f t="shared" si="0"/>
        <v>167</v>
      </c>
    </row>
    <row r="37" spans="1:15">
      <c r="A37" t="s">
        <v>52</v>
      </c>
      <c r="H37">
        <v>75</v>
      </c>
      <c r="I37">
        <v>40</v>
      </c>
      <c r="J37">
        <v>43</v>
      </c>
      <c r="O37">
        <f t="shared" si="0"/>
        <v>158</v>
      </c>
    </row>
    <row r="38" spans="1:15">
      <c r="A38" t="s">
        <v>52</v>
      </c>
      <c r="H38">
        <v>48</v>
      </c>
      <c r="I38">
        <v>12</v>
      </c>
      <c r="J38">
        <v>25</v>
      </c>
      <c r="O38">
        <f t="shared" si="0"/>
        <v>85</v>
      </c>
    </row>
    <row r="39" spans="1:15">
      <c r="A39" t="s">
        <v>52</v>
      </c>
      <c r="H39">
        <v>82</v>
      </c>
      <c r="I39">
        <v>61</v>
      </c>
      <c r="J39" s="11">
        <v>45</v>
      </c>
      <c r="O39">
        <f t="shared" si="0"/>
        <v>188</v>
      </c>
    </row>
    <row r="40" spans="1:15">
      <c r="A40" t="s">
        <v>52</v>
      </c>
      <c r="H40">
        <v>131</v>
      </c>
      <c r="I40">
        <v>51</v>
      </c>
      <c r="J40">
        <v>29</v>
      </c>
      <c r="O40">
        <f t="shared" si="0"/>
        <v>211</v>
      </c>
    </row>
    <row r="41" spans="1:15">
      <c r="A41" t="s">
        <v>52</v>
      </c>
      <c r="H41">
        <v>72</v>
      </c>
      <c r="I41">
        <v>44</v>
      </c>
      <c r="J41">
        <v>53</v>
      </c>
      <c r="O41">
        <f t="shared" si="0"/>
        <v>169</v>
      </c>
    </row>
    <row r="42" spans="1:15">
      <c r="A42" t="s">
        <v>52</v>
      </c>
      <c r="H42">
        <v>124</v>
      </c>
      <c r="I42">
        <v>59</v>
      </c>
      <c r="J42">
        <v>52</v>
      </c>
      <c r="O42">
        <f t="shared" si="0"/>
        <v>235</v>
      </c>
    </row>
    <row r="43" spans="1:15">
      <c r="A43" t="s">
        <v>52</v>
      </c>
      <c r="K43">
        <v>26</v>
      </c>
      <c r="L43">
        <v>21</v>
      </c>
      <c r="M43">
        <v>15</v>
      </c>
      <c r="N43">
        <v>18</v>
      </c>
      <c r="O43">
        <f t="shared" si="0"/>
        <v>80</v>
      </c>
    </row>
    <row r="44" spans="1:15">
      <c r="A44" t="s">
        <v>52</v>
      </c>
      <c r="K44">
        <v>47</v>
      </c>
      <c r="L44">
        <v>11</v>
      </c>
      <c r="M44">
        <v>8</v>
      </c>
      <c r="N44">
        <v>15</v>
      </c>
      <c r="O44">
        <f t="shared" si="0"/>
        <v>81</v>
      </c>
    </row>
    <row r="45" spans="1:15">
      <c r="A45" t="s">
        <v>52</v>
      </c>
      <c r="K45">
        <v>29</v>
      </c>
      <c r="L45">
        <v>37</v>
      </c>
      <c r="M45">
        <v>15</v>
      </c>
      <c r="N45">
        <v>15</v>
      </c>
      <c r="O45">
        <f t="shared" si="0"/>
        <v>96</v>
      </c>
    </row>
    <row r="46" spans="1:15">
      <c r="A46" t="s">
        <v>52</v>
      </c>
      <c r="K46">
        <v>32</v>
      </c>
      <c r="L46">
        <v>20</v>
      </c>
      <c r="M46">
        <v>25</v>
      </c>
      <c r="N46">
        <v>15</v>
      </c>
      <c r="O46">
        <f t="shared" si="0"/>
        <v>92</v>
      </c>
    </row>
    <row r="47" spans="1:15">
      <c r="A47" t="s">
        <v>52</v>
      </c>
      <c r="K47">
        <v>56</v>
      </c>
      <c r="L47">
        <v>41</v>
      </c>
      <c r="M47">
        <v>25</v>
      </c>
      <c r="N47">
        <v>33</v>
      </c>
      <c r="O47">
        <f t="shared" si="0"/>
        <v>155</v>
      </c>
    </row>
    <row r="48" spans="1:15">
      <c r="A48" t="s">
        <v>171</v>
      </c>
      <c r="H48">
        <v>4</v>
      </c>
      <c r="I48">
        <v>13</v>
      </c>
      <c r="J48">
        <v>14</v>
      </c>
      <c r="K48">
        <v>21</v>
      </c>
      <c r="L48">
        <v>16</v>
      </c>
      <c r="M48">
        <v>13</v>
      </c>
      <c r="N48">
        <v>8</v>
      </c>
      <c r="O48">
        <f t="shared" si="0"/>
        <v>89</v>
      </c>
    </row>
    <row r="49" spans="1:15">
      <c r="A49" t="s">
        <v>173</v>
      </c>
      <c r="H49">
        <v>73</v>
      </c>
      <c r="I49">
        <v>43</v>
      </c>
      <c r="J49">
        <v>45</v>
      </c>
      <c r="K49">
        <v>13</v>
      </c>
      <c r="L49">
        <v>14</v>
      </c>
      <c r="M49">
        <v>9</v>
      </c>
      <c r="N49">
        <v>5</v>
      </c>
      <c r="O49">
        <f t="shared" si="0"/>
        <v>202</v>
      </c>
    </row>
    <row r="50" spans="1:15">
      <c r="A50" t="s">
        <v>172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f t="shared" si="0"/>
        <v>0</v>
      </c>
    </row>
    <row r="51" spans="1:15">
      <c r="A51" t="s">
        <v>52</v>
      </c>
      <c r="O51">
        <f t="shared" si="0"/>
        <v>0</v>
      </c>
    </row>
    <row r="52" spans="1:15">
      <c r="A52" t="s">
        <v>52</v>
      </c>
      <c r="O52">
        <f t="shared" si="0"/>
        <v>0</v>
      </c>
    </row>
    <row r="53" spans="1:15">
      <c r="A53" t="s">
        <v>52</v>
      </c>
      <c r="O53">
        <f t="shared" si="0"/>
        <v>0</v>
      </c>
    </row>
    <row r="54" spans="1:15">
      <c r="A54" t="s">
        <v>52</v>
      </c>
      <c r="O54">
        <f t="shared" si="0"/>
        <v>0</v>
      </c>
    </row>
    <row r="55" spans="1:15">
      <c r="A55" t="s">
        <v>52</v>
      </c>
      <c r="O55">
        <f t="shared" si="0"/>
        <v>0</v>
      </c>
    </row>
    <row r="56" spans="1:15">
      <c r="A56" t="s">
        <v>52</v>
      </c>
      <c r="O56">
        <f t="shared" si="0"/>
        <v>0</v>
      </c>
    </row>
    <row r="57" spans="1:15">
      <c r="A57" t="s">
        <v>52</v>
      </c>
      <c r="O57">
        <f t="shared" si="0"/>
        <v>0</v>
      </c>
    </row>
    <row r="58" spans="1:15">
      <c r="A58" t="s">
        <v>52</v>
      </c>
      <c r="O58">
        <f t="shared" si="0"/>
        <v>0</v>
      </c>
    </row>
    <row r="59" spans="1:15">
      <c r="A59" t="s">
        <v>52</v>
      </c>
      <c r="O59">
        <f t="shared" si="0"/>
        <v>0</v>
      </c>
    </row>
    <row r="60" spans="1:15">
      <c r="A60" t="s">
        <v>52</v>
      </c>
      <c r="O60">
        <f t="shared" si="0"/>
        <v>0</v>
      </c>
    </row>
    <row r="61" spans="1:15">
      <c r="A61" t="s">
        <v>52</v>
      </c>
      <c r="O61">
        <f t="shared" si="0"/>
        <v>0</v>
      </c>
    </row>
    <row r="62" spans="1:15">
      <c r="A62" t="s">
        <v>52</v>
      </c>
      <c r="O62">
        <f t="shared" si="0"/>
        <v>0</v>
      </c>
    </row>
    <row r="63" spans="1:15">
      <c r="A63" t="s">
        <v>52</v>
      </c>
      <c r="O63">
        <f t="shared" si="0"/>
        <v>0</v>
      </c>
    </row>
    <row r="64" spans="1:15">
      <c r="A64" t="s">
        <v>52</v>
      </c>
      <c r="O64">
        <f t="shared" si="0"/>
        <v>0</v>
      </c>
    </row>
    <row r="65" spans="1:15">
      <c r="A65" t="s">
        <v>52</v>
      </c>
      <c r="O65">
        <f t="shared" si="0"/>
        <v>0</v>
      </c>
    </row>
    <row r="66" spans="1:15">
      <c r="A66" t="s">
        <v>52</v>
      </c>
      <c r="O66">
        <f t="shared" si="0"/>
        <v>0</v>
      </c>
    </row>
    <row r="67" spans="1:15">
      <c r="A67" t="s">
        <v>52</v>
      </c>
      <c r="O67">
        <f t="shared" ref="O67:O127" si="1">SUM(B67:N67)</f>
        <v>0</v>
      </c>
    </row>
    <row r="68" spans="1:15">
      <c r="A68" t="s">
        <v>52</v>
      </c>
      <c r="O68">
        <f t="shared" si="1"/>
        <v>0</v>
      </c>
    </row>
    <row r="69" spans="1:15">
      <c r="A69" t="s">
        <v>52</v>
      </c>
      <c r="O69">
        <f t="shared" si="1"/>
        <v>0</v>
      </c>
    </row>
    <row r="70" spans="1:15">
      <c r="A70" t="s">
        <v>52</v>
      </c>
      <c r="O70">
        <f t="shared" si="1"/>
        <v>0</v>
      </c>
    </row>
    <row r="71" spans="1:15">
      <c r="A71" t="s">
        <v>52</v>
      </c>
      <c r="O71">
        <f t="shared" si="1"/>
        <v>0</v>
      </c>
    </row>
    <row r="72" spans="1:15">
      <c r="A72" t="s">
        <v>52</v>
      </c>
      <c r="O72">
        <f t="shared" si="1"/>
        <v>0</v>
      </c>
    </row>
    <row r="73" spans="1:15">
      <c r="A73" t="s">
        <v>52</v>
      </c>
      <c r="O73">
        <f t="shared" si="1"/>
        <v>0</v>
      </c>
    </row>
    <row r="74" spans="1:15">
      <c r="A74" t="s">
        <v>52</v>
      </c>
      <c r="O74">
        <f t="shared" si="1"/>
        <v>0</v>
      </c>
    </row>
    <row r="75" spans="1:15">
      <c r="A75" t="s">
        <v>52</v>
      </c>
      <c r="O75">
        <f t="shared" si="1"/>
        <v>0</v>
      </c>
    </row>
    <row r="76" spans="1:15">
      <c r="A76" t="s">
        <v>52</v>
      </c>
      <c r="O76">
        <f t="shared" si="1"/>
        <v>0</v>
      </c>
    </row>
    <row r="77" spans="1:15">
      <c r="A77" t="s">
        <v>52</v>
      </c>
      <c r="O77">
        <f t="shared" si="1"/>
        <v>0</v>
      </c>
    </row>
    <row r="78" spans="1:15">
      <c r="A78" t="s">
        <v>52</v>
      </c>
      <c r="O78">
        <f t="shared" si="1"/>
        <v>0</v>
      </c>
    </row>
    <row r="79" spans="1:15">
      <c r="A79" t="s">
        <v>52</v>
      </c>
      <c r="O79">
        <f t="shared" si="1"/>
        <v>0</v>
      </c>
    </row>
    <row r="80" spans="1:15">
      <c r="A80" t="s">
        <v>52</v>
      </c>
      <c r="O80">
        <f t="shared" si="1"/>
        <v>0</v>
      </c>
    </row>
    <row r="81" spans="1:15">
      <c r="A81" t="s">
        <v>52</v>
      </c>
      <c r="O81">
        <f t="shared" si="1"/>
        <v>0</v>
      </c>
    </row>
    <row r="82" spans="1:15">
      <c r="A82" t="s">
        <v>52</v>
      </c>
      <c r="O82">
        <f t="shared" si="1"/>
        <v>0</v>
      </c>
    </row>
    <row r="83" spans="1:15">
      <c r="A83" t="s">
        <v>52</v>
      </c>
      <c r="O83">
        <f t="shared" si="1"/>
        <v>0</v>
      </c>
    </row>
    <row r="84" spans="1:15">
      <c r="A84" t="s">
        <v>52</v>
      </c>
      <c r="O84">
        <f t="shared" si="1"/>
        <v>0</v>
      </c>
    </row>
    <row r="85" spans="1:15">
      <c r="A85" t="s">
        <v>52</v>
      </c>
      <c r="O85">
        <f t="shared" si="1"/>
        <v>0</v>
      </c>
    </row>
    <row r="86" spans="1:15">
      <c r="A86" t="s">
        <v>52</v>
      </c>
      <c r="O86">
        <f t="shared" si="1"/>
        <v>0</v>
      </c>
    </row>
    <row r="87" spans="1:15">
      <c r="A87" t="s">
        <v>52</v>
      </c>
      <c r="O87">
        <f t="shared" si="1"/>
        <v>0</v>
      </c>
    </row>
    <row r="88" spans="1:15">
      <c r="A88" t="s">
        <v>52</v>
      </c>
      <c r="O88">
        <f t="shared" si="1"/>
        <v>0</v>
      </c>
    </row>
    <row r="89" spans="1:15">
      <c r="A89" t="s">
        <v>52</v>
      </c>
      <c r="O89">
        <f t="shared" si="1"/>
        <v>0</v>
      </c>
    </row>
    <row r="90" spans="1:15">
      <c r="A90" t="s">
        <v>52</v>
      </c>
      <c r="O90">
        <f t="shared" si="1"/>
        <v>0</v>
      </c>
    </row>
    <row r="91" spans="1:15">
      <c r="A91" t="s">
        <v>52</v>
      </c>
      <c r="O91">
        <f t="shared" si="1"/>
        <v>0</v>
      </c>
    </row>
    <row r="92" spans="1:15">
      <c r="A92" t="s">
        <v>52</v>
      </c>
      <c r="O92">
        <f t="shared" si="1"/>
        <v>0</v>
      </c>
    </row>
    <row r="93" spans="1:15">
      <c r="A93" t="s">
        <v>52</v>
      </c>
      <c r="O93">
        <f t="shared" si="1"/>
        <v>0</v>
      </c>
    </row>
    <row r="94" spans="1:15">
      <c r="A94" t="s">
        <v>52</v>
      </c>
      <c r="O94">
        <f t="shared" si="1"/>
        <v>0</v>
      </c>
    </row>
    <row r="95" spans="1:15">
      <c r="A95" t="s">
        <v>52</v>
      </c>
      <c r="O95">
        <f t="shared" si="1"/>
        <v>0</v>
      </c>
    </row>
    <row r="96" spans="1:15">
      <c r="A96" t="s">
        <v>52</v>
      </c>
      <c r="O96">
        <f t="shared" si="1"/>
        <v>0</v>
      </c>
    </row>
    <row r="97" spans="1:15">
      <c r="A97" t="s">
        <v>52</v>
      </c>
      <c r="O97">
        <f t="shared" si="1"/>
        <v>0</v>
      </c>
    </row>
    <row r="98" spans="1:15">
      <c r="A98" t="s">
        <v>52</v>
      </c>
      <c r="O98">
        <f t="shared" si="1"/>
        <v>0</v>
      </c>
    </row>
    <row r="99" spans="1:15">
      <c r="A99" t="s">
        <v>52</v>
      </c>
      <c r="O99">
        <f t="shared" si="1"/>
        <v>0</v>
      </c>
    </row>
    <row r="100" spans="1:15">
      <c r="A100" t="s">
        <v>52</v>
      </c>
      <c r="O100">
        <f t="shared" si="1"/>
        <v>0</v>
      </c>
    </row>
    <row r="101" spans="1:15">
      <c r="A101" t="s">
        <v>52</v>
      </c>
      <c r="O101">
        <f t="shared" si="1"/>
        <v>0</v>
      </c>
    </row>
    <row r="102" spans="1:15">
      <c r="A102" t="s">
        <v>52</v>
      </c>
      <c r="O102">
        <f t="shared" si="1"/>
        <v>0</v>
      </c>
    </row>
    <row r="103" spans="1:15">
      <c r="A103" t="s">
        <v>52</v>
      </c>
      <c r="O103">
        <f t="shared" si="1"/>
        <v>0</v>
      </c>
    </row>
    <row r="104" spans="1:15">
      <c r="A104" t="s">
        <v>52</v>
      </c>
      <c r="O104">
        <f t="shared" si="1"/>
        <v>0</v>
      </c>
    </row>
    <row r="105" spans="1:15">
      <c r="A105" t="s">
        <v>52</v>
      </c>
      <c r="O105">
        <f t="shared" si="1"/>
        <v>0</v>
      </c>
    </row>
    <row r="106" spans="1:15">
      <c r="A106" t="s">
        <v>52</v>
      </c>
      <c r="O106">
        <f t="shared" si="1"/>
        <v>0</v>
      </c>
    </row>
    <row r="107" spans="1:15">
      <c r="A107" t="s">
        <v>52</v>
      </c>
      <c r="O107">
        <f t="shared" si="1"/>
        <v>0</v>
      </c>
    </row>
    <row r="108" spans="1:15">
      <c r="A108" t="s">
        <v>52</v>
      </c>
      <c r="O108">
        <f t="shared" si="1"/>
        <v>0</v>
      </c>
    </row>
    <row r="109" spans="1:15">
      <c r="A109" t="s">
        <v>52</v>
      </c>
      <c r="O109">
        <f t="shared" si="1"/>
        <v>0</v>
      </c>
    </row>
    <row r="110" spans="1:15">
      <c r="A110" t="s">
        <v>52</v>
      </c>
      <c r="O110">
        <f t="shared" si="1"/>
        <v>0</v>
      </c>
    </row>
    <row r="111" spans="1:15">
      <c r="A111" t="s">
        <v>52</v>
      </c>
      <c r="O111">
        <f t="shared" si="1"/>
        <v>0</v>
      </c>
    </row>
    <row r="112" spans="1:15">
      <c r="A112" t="s">
        <v>52</v>
      </c>
      <c r="O112">
        <f t="shared" si="1"/>
        <v>0</v>
      </c>
    </row>
    <row r="113" spans="1:16">
      <c r="A113" t="s">
        <v>52</v>
      </c>
      <c r="O113">
        <f t="shared" si="1"/>
        <v>0</v>
      </c>
    </row>
    <row r="114" spans="1:16">
      <c r="A114" t="s">
        <v>52</v>
      </c>
      <c r="O114">
        <f t="shared" si="1"/>
        <v>0</v>
      </c>
    </row>
    <row r="115" spans="1:16">
      <c r="A115" t="s">
        <v>52</v>
      </c>
      <c r="O115">
        <f t="shared" si="1"/>
        <v>0</v>
      </c>
    </row>
    <row r="116" spans="1:16">
      <c r="A116" t="s">
        <v>52</v>
      </c>
      <c r="O116">
        <f t="shared" si="1"/>
        <v>0</v>
      </c>
    </row>
    <row r="117" spans="1:16">
      <c r="A117" t="s">
        <v>52</v>
      </c>
      <c r="O117">
        <f t="shared" si="1"/>
        <v>0</v>
      </c>
    </row>
    <row r="118" spans="1:16">
      <c r="A118" t="s">
        <v>52</v>
      </c>
      <c r="O118">
        <f t="shared" si="1"/>
        <v>0</v>
      </c>
    </row>
    <row r="119" spans="1:16">
      <c r="A119" t="s">
        <v>52</v>
      </c>
      <c r="O119">
        <f t="shared" si="1"/>
        <v>0</v>
      </c>
    </row>
    <row r="120" spans="1:16">
      <c r="A120" t="s">
        <v>52</v>
      </c>
      <c r="O120">
        <f t="shared" si="1"/>
        <v>0</v>
      </c>
    </row>
    <row r="121" spans="1:16">
      <c r="A121" t="s">
        <v>52</v>
      </c>
      <c r="O121">
        <f t="shared" si="1"/>
        <v>0</v>
      </c>
    </row>
    <row r="122" spans="1:16">
      <c r="A122" t="s">
        <v>52</v>
      </c>
      <c r="O122">
        <f t="shared" si="1"/>
        <v>0</v>
      </c>
    </row>
    <row r="123" spans="1:16">
      <c r="A123" t="s">
        <v>52</v>
      </c>
      <c r="O123">
        <f t="shared" si="1"/>
        <v>0</v>
      </c>
    </row>
    <row r="124" spans="1:16">
      <c r="A124" t="s">
        <v>52</v>
      </c>
      <c r="O124">
        <f t="shared" si="1"/>
        <v>0</v>
      </c>
    </row>
    <row r="125" spans="1:16">
      <c r="A125" t="s">
        <v>52</v>
      </c>
      <c r="O125">
        <f t="shared" si="1"/>
        <v>0</v>
      </c>
    </row>
    <row r="126" spans="1:16">
      <c r="A126" t="s">
        <v>52</v>
      </c>
      <c r="O126">
        <f t="shared" si="1"/>
        <v>0</v>
      </c>
    </row>
    <row r="127" spans="1:16">
      <c r="A127" t="s">
        <v>52</v>
      </c>
      <c r="O127">
        <f t="shared" si="1"/>
        <v>0</v>
      </c>
    </row>
    <row r="128" spans="1:16">
      <c r="A128" s="1" t="s">
        <v>58</v>
      </c>
      <c r="B128">
        <f>SUM(B2:B127)</f>
        <v>0</v>
      </c>
      <c r="C128">
        <f t="shared" ref="C128:O128" si="2">SUM(C2:C127)</f>
        <v>0</v>
      </c>
      <c r="D128">
        <f t="shared" si="2"/>
        <v>0</v>
      </c>
      <c r="E128">
        <f t="shared" si="2"/>
        <v>0</v>
      </c>
      <c r="F128">
        <f t="shared" si="2"/>
        <v>0</v>
      </c>
      <c r="G128">
        <f t="shared" si="2"/>
        <v>0</v>
      </c>
      <c r="H128">
        <f t="shared" si="2"/>
        <v>716</v>
      </c>
      <c r="I128">
        <f t="shared" si="2"/>
        <v>399</v>
      </c>
      <c r="J128">
        <f t="shared" si="2"/>
        <v>375</v>
      </c>
      <c r="K128">
        <f t="shared" si="2"/>
        <v>224</v>
      </c>
      <c r="L128">
        <f t="shared" si="2"/>
        <v>160</v>
      </c>
      <c r="M128">
        <f t="shared" si="2"/>
        <v>110</v>
      </c>
      <c r="N128">
        <f t="shared" si="2"/>
        <v>109</v>
      </c>
      <c r="O128">
        <f t="shared" si="2"/>
        <v>2093</v>
      </c>
      <c r="P128">
        <f>SUM(B128:N128)</f>
        <v>2093</v>
      </c>
    </row>
    <row r="129" spans="1:15">
      <c r="A129" t="s">
        <v>53</v>
      </c>
      <c r="B129">
        <v>2938</v>
      </c>
      <c r="C129">
        <v>3161</v>
      </c>
      <c r="D129" s="12">
        <v>3157</v>
      </c>
      <c r="E129">
        <v>3081</v>
      </c>
      <c r="F129">
        <v>3217</v>
      </c>
      <c r="G129">
        <v>3029</v>
      </c>
      <c r="H129">
        <v>3049</v>
      </c>
      <c r="I129">
        <v>3042</v>
      </c>
      <c r="J129">
        <v>2981</v>
      </c>
      <c r="K129">
        <v>2976</v>
      </c>
      <c r="L129">
        <v>2926</v>
      </c>
      <c r="M129">
        <v>2842</v>
      </c>
      <c r="N129">
        <v>3089</v>
      </c>
      <c r="O129">
        <f>SUM(B129:N129)</f>
        <v>39488</v>
      </c>
    </row>
    <row r="130" spans="1:15">
      <c r="A130" t="s">
        <v>54</v>
      </c>
      <c r="B130">
        <f>B128/B129</f>
        <v>0</v>
      </c>
      <c r="C130" s="5">
        <f t="shared" ref="C130:O130" si="3">C128/C129</f>
        <v>0</v>
      </c>
      <c r="D130" s="5">
        <f t="shared" si="3"/>
        <v>0</v>
      </c>
      <c r="E130" s="5">
        <f t="shared" si="3"/>
        <v>0</v>
      </c>
      <c r="F130" s="5">
        <f t="shared" si="3"/>
        <v>0</v>
      </c>
      <c r="G130" s="5">
        <f t="shared" si="3"/>
        <v>0</v>
      </c>
      <c r="H130" s="5">
        <f t="shared" si="3"/>
        <v>0.23483109216136439</v>
      </c>
      <c r="I130" s="5">
        <f t="shared" si="3"/>
        <v>0.13116370808678501</v>
      </c>
      <c r="J130" s="5">
        <f t="shared" si="3"/>
        <v>0.12579671251257968</v>
      </c>
      <c r="K130" s="5">
        <f t="shared" si="3"/>
        <v>7.5268817204301078E-2</v>
      </c>
      <c r="L130" s="5">
        <f t="shared" si="3"/>
        <v>5.4682159945317839E-2</v>
      </c>
      <c r="M130" s="5">
        <f t="shared" si="3"/>
        <v>3.8705137227304717E-2</v>
      </c>
      <c r="N130" s="5">
        <f t="shared" si="3"/>
        <v>3.5286500485594043E-2</v>
      </c>
      <c r="O130" s="5">
        <f t="shared" si="3"/>
        <v>5.3003444084278768E-2</v>
      </c>
    </row>
    <row r="131" spans="1:15">
      <c r="A131" t="s">
        <v>55</v>
      </c>
      <c r="C131" s="5" t="e">
        <f>(C128/B128)-1</f>
        <v>#DIV/0!</v>
      </c>
      <c r="D131" s="5" t="e">
        <f t="shared" ref="D131:N131" si="4">(D128/C128)-1</f>
        <v>#DIV/0!</v>
      </c>
      <c r="E131" s="5" t="e">
        <f t="shared" si="4"/>
        <v>#DIV/0!</v>
      </c>
      <c r="F131" s="5" t="e">
        <f t="shared" si="4"/>
        <v>#DIV/0!</v>
      </c>
      <c r="G131" s="5" t="e">
        <f t="shared" si="4"/>
        <v>#DIV/0!</v>
      </c>
      <c r="H131" s="5" t="e">
        <f t="shared" si="4"/>
        <v>#DIV/0!</v>
      </c>
      <c r="I131" s="5">
        <f t="shared" si="4"/>
        <v>-0.44273743016759781</v>
      </c>
      <c r="J131" s="5">
        <f t="shared" si="4"/>
        <v>-6.0150375939849621E-2</v>
      </c>
      <c r="K131" s="5">
        <f t="shared" si="4"/>
        <v>-0.40266666666666662</v>
      </c>
      <c r="L131" s="5">
        <f t="shared" si="4"/>
        <v>-0.2857142857142857</v>
      </c>
      <c r="M131" s="5">
        <f t="shared" si="4"/>
        <v>-0.3125</v>
      </c>
      <c r="N131" s="5">
        <f t="shared" si="4"/>
        <v>-9.0909090909090384E-3</v>
      </c>
    </row>
    <row r="132" spans="1:15">
      <c r="A132" s="3" t="s">
        <v>63</v>
      </c>
      <c r="B132" s="6">
        <f>B128</f>
        <v>0</v>
      </c>
      <c r="C132" s="6">
        <f t="shared" ref="C132:G132" si="5">C128</f>
        <v>0</v>
      </c>
      <c r="D132" s="6">
        <f t="shared" si="5"/>
        <v>0</v>
      </c>
      <c r="E132" s="6">
        <f t="shared" si="5"/>
        <v>0</v>
      </c>
      <c r="F132" s="6">
        <f t="shared" si="5"/>
        <v>0</v>
      </c>
      <c r="G132" s="6">
        <f t="shared" si="5"/>
        <v>0</v>
      </c>
      <c r="H132" s="6">
        <f>H128</f>
        <v>716</v>
      </c>
      <c r="I132" s="6">
        <f t="shared" ref="I132:N132" si="6">H132*0.85</f>
        <v>608.6</v>
      </c>
      <c r="J132" s="6">
        <f t="shared" si="6"/>
        <v>517.31000000000006</v>
      </c>
      <c r="K132" s="6">
        <f t="shared" si="6"/>
        <v>439.71350000000001</v>
      </c>
      <c r="L132" s="6">
        <f t="shared" si="6"/>
        <v>373.75647500000002</v>
      </c>
      <c r="M132" s="6">
        <f t="shared" si="6"/>
        <v>317.69300375</v>
      </c>
      <c r="N132" s="6">
        <f t="shared" si="6"/>
        <v>270.03905318749997</v>
      </c>
      <c r="O132" s="6">
        <f>SUM(B132:N132)</f>
        <v>3243.1120319375</v>
      </c>
    </row>
    <row r="135" spans="1:15">
      <c r="H135" t="s">
        <v>45</v>
      </c>
      <c r="I135" t="s">
        <v>46</v>
      </c>
      <c r="J135" t="s">
        <v>47</v>
      </c>
      <c r="K135" t="s">
        <v>48</v>
      </c>
      <c r="L135" t="s">
        <v>49</v>
      </c>
      <c r="M135" t="s">
        <v>50</v>
      </c>
      <c r="N135" t="s">
        <v>51</v>
      </c>
      <c r="O135" t="s">
        <v>11</v>
      </c>
    </row>
    <row r="136" spans="1:15">
      <c r="A136" t="s">
        <v>56</v>
      </c>
      <c r="H136">
        <v>6</v>
      </c>
      <c r="I136">
        <v>14</v>
      </c>
      <c r="J136">
        <v>9</v>
      </c>
      <c r="K136">
        <v>17</v>
      </c>
      <c r="L136">
        <v>18</v>
      </c>
      <c r="M136">
        <v>22</v>
      </c>
      <c r="N136">
        <v>37</v>
      </c>
      <c r="O136">
        <f>SUM(H136:N136)</f>
        <v>123</v>
      </c>
    </row>
    <row r="137" spans="1:15">
      <c r="A137" t="s">
        <v>57</v>
      </c>
      <c r="O137">
        <f>SUM(H137:N137)/2</f>
        <v>0</v>
      </c>
    </row>
    <row r="138" spans="1:15">
      <c r="A138" t="s">
        <v>64</v>
      </c>
      <c r="O138">
        <f>SUM(O136:O137)</f>
        <v>123</v>
      </c>
    </row>
    <row r="140" spans="1:15">
      <c r="A140" t="s">
        <v>110</v>
      </c>
      <c r="O140">
        <f>O128+O138</f>
        <v>2216</v>
      </c>
    </row>
    <row r="141" spans="1:15">
      <c r="A141" t="s">
        <v>111</v>
      </c>
      <c r="B141">
        <f>SUM(H128:N128)</f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BF9B-5A91-4545-9AAA-69E18043E683}">
  <dimension ref="A1:P141"/>
  <sheetViews>
    <sheetView workbookViewId="0">
      <pane ySplit="1" topLeftCell="A93" activePane="bottomLeft" state="frozen"/>
      <selection pane="bottomLeft" activeCell="H133" sqref="H133"/>
    </sheetView>
  </sheetViews>
  <sheetFormatPr baseColWidth="10" defaultRowHeight="16"/>
  <cols>
    <col min="1" max="1" width="29" bestFit="1" customWidth="1"/>
  </cols>
  <sheetData>
    <row r="1" spans="1:15">
      <c r="A1" t="s">
        <v>61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11</v>
      </c>
    </row>
    <row r="2" spans="1:15">
      <c r="A2" t="s">
        <v>52</v>
      </c>
      <c r="G2">
        <v>0</v>
      </c>
      <c r="O2">
        <f>SUM(B2:N2)</f>
        <v>0</v>
      </c>
    </row>
    <row r="3" spans="1:15">
      <c r="A3" t="s">
        <v>52</v>
      </c>
      <c r="G3">
        <v>0</v>
      </c>
      <c r="O3">
        <f t="shared" ref="O3:O66" si="0">SUM(B3:N3)</f>
        <v>0</v>
      </c>
    </row>
    <row r="4" spans="1:15">
      <c r="A4" t="s">
        <v>52</v>
      </c>
      <c r="G4">
        <v>0</v>
      </c>
      <c r="O4">
        <f t="shared" si="0"/>
        <v>0</v>
      </c>
    </row>
    <row r="5" spans="1:15">
      <c r="A5" t="s">
        <v>52</v>
      </c>
      <c r="G5">
        <v>0</v>
      </c>
      <c r="O5">
        <f t="shared" si="0"/>
        <v>0</v>
      </c>
    </row>
    <row r="6" spans="1:15">
      <c r="A6" t="s">
        <v>52</v>
      </c>
      <c r="G6">
        <v>0</v>
      </c>
      <c r="O6">
        <f t="shared" si="0"/>
        <v>0</v>
      </c>
    </row>
    <row r="7" spans="1:15">
      <c r="A7" t="s">
        <v>52</v>
      </c>
      <c r="G7">
        <v>0</v>
      </c>
      <c r="O7">
        <f t="shared" si="0"/>
        <v>0</v>
      </c>
    </row>
    <row r="8" spans="1:15">
      <c r="A8" t="s">
        <v>52</v>
      </c>
      <c r="G8">
        <v>0</v>
      </c>
      <c r="O8">
        <f t="shared" si="0"/>
        <v>0</v>
      </c>
    </row>
    <row r="9" spans="1:15">
      <c r="A9" t="s">
        <v>52</v>
      </c>
      <c r="G9">
        <v>0</v>
      </c>
      <c r="O9">
        <f t="shared" si="0"/>
        <v>0</v>
      </c>
    </row>
    <row r="10" spans="1:15">
      <c r="A10" t="s">
        <v>52</v>
      </c>
      <c r="G10">
        <v>0</v>
      </c>
      <c r="O10">
        <f t="shared" si="0"/>
        <v>0</v>
      </c>
    </row>
    <row r="11" spans="1:15">
      <c r="A11" t="s">
        <v>52</v>
      </c>
      <c r="G11">
        <v>0</v>
      </c>
      <c r="O11">
        <f t="shared" si="0"/>
        <v>0</v>
      </c>
    </row>
    <row r="12" spans="1:15">
      <c r="A12" t="s">
        <v>52</v>
      </c>
      <c r="G12">
        <v>0</v>
      </c>
      <c r="O12">
        <f t="shared" si="0"/>
        <v>0</v>
      </c>
    </row>
    <row r="13" spans="1:15">
      <c r="A13" t="s">
        <v>52</v>
      </c>
      <c r="G13">
        <v>0</v>
      </c>
      <c r="O13">
        <f t="shared" si="0"/>
        <v>0</v>
      </c>
    </row>
    <row r="14" spans="1:15">
      <c r="A14" t="s">
        <v>52</v>
      </c>
      <c r="G14">
        <v>0</v>
      </c>
      <c r="O14">
        <f t="shared" si="0"/>
        <v>0</v>
      </c>
    </row>
    <row r="15" spans="1:15">
      <c r="A15" t="s">
        <v>52</v>
      </c>
      <c r="G15">
        <v>0</v>
      </c>
      <c r="O15">
        <f t="shared" si="0"/>
        <v>0</v>
      </c>
    </row>
    <row r="16" spans="1:15">
      <c r="A16" t="s">
        <v>52</v>
      </c>
      <c r="G16">
        <v>0</v>
      </c>
      <c r="O16">
        <f t="shared" si="0"/>
        <v>0</v>
      </c>
    </row>
    <row r="17" spans="1:15">
      <c r="A17" t="s">
        <v>52</v>
      </c>
      <c r="G17">
        <v>0</v>
      </c>
      <c r="O17">
        <f t="shared" si="0"/>
        <v>0</v>
      </c>
    </row>
    <row r="18" spans="1:15">
      <c r="A18" t="s">
        <v>52</v>
      </c>
      <c r="G18">
        <v>0</v>
      </c>
      <c r="O18">
        <f t="shared" si="0"/>
        <v>0</v>
      </c>
    </row>
    <row r="19" spans="1:15">
      <c r="A19" t="s">
        <v>52</v>
      </c>
      <c r="G19">
        <v>0</v>
      </c>
      <c r="O19">
        <f t="shared" si="0"/>
        <v>0</v>
      </c>
    </row>
    <row r="20" spans="1:15">
      <c r="A20" t="s">
        <v>52</v>
      </c>
      <c r="G20">
        <v>0</v>
      </c>
      <c r="O20">
        <f t="shared" si="0"/>
        <v>0</v>
      </c>
    </row>
    <row r="21" spans="1:15">
      <c r="A21" t="s">
        <v>52</v>
      </c>
      <c r="G21">
        <v>0</v>
      </c>
      <c r="O21">
        <f t="shared" si="0"/>
        <v>0</v>
      </c>
    </row>
    <row r="22" spans="1:15">
      <c r="A22" t="s">
        <v>52</v>
      </c>
      <c r="G22">
        <v>0</v>
      </c>
      <c r="O22">
        <f t="shared" si="0"/>
        <v>0</v>
      </c>
    </row>
    <row r="23" spans="1:15">
      <c r="A23" t="s">
        <v>52</v>
      </c>
      <c r="G23">
        <v>0</v>
      </c>
      <c r="O23">
        <f t="shared" si="0"/>
        <v>0</v>
      </c>
    </row>
    <row r="24" spans="1:15">
      <c r="A24" t="s">
        <v>52</v>
      </c>
      <c r="G24">
        <v>0</v>
      </c>
      <c r="O24">
        <f t="shared" si="0"/>
        <v>0</v>
      </c>
    </row>
    <row r="25" spans="1:15">
      <c r="A25" t="s">
        <v>52</v>
      </c>
      <c r="G25">
        <v>0</v>
      </c>
      <c r="H25">
        <v>0</v>
      </c>
      <c r="I25">
        <v>0</v>
      </c>
      <c r="J25">
        <v>0</v>
      </c>
      <c r="O25">
        <f t="shared" si="0"/>
        <v>0</v>
      </c>
    </row>
    <row r="26" spans="1:15">
      <c r="A26" t="s">
        <v>52</v>
      </c>
      <c r="G26">
        <v>0</v>
      </c>
      <c r="O26">
        <f t="shared" si="0"/>
        <v>0</v>
      </c>
    </row>
    <row r="27" spans="1:15">
      <c r="A27" t="s">
        <v>52</v>
      </c>
      <c r="G27">
        <v>0</v>
      </c>
      <c r="O27">
        <f t="shared" si="0"/>
        <v>0</v>
      </c>
    </row>
    <row r="28" spans="1:15">
      <c r="A28" t="s">
        <v>52</v>
      </c>
      <c r="G28">
        <v>0</v>
      </c>
      <c r="O28">
        <f t="shared" si="0"/>
        <v>0</v>
      </c>
    </row>
    <row r="29" spans="1:15">
      <c r="A29" t="s">
        <v>52</v>
      </c>
      <c r="G29">
        <v>0</v>
      </c>
      <c r="O29">
        <f t="shared" si="0"/>
        <v>0</v>
      </c>
    </row>
    <row r="30" spans="1:15">
      <c r="A30" t="s">
        <v>52</v>
      </c>
      <c r="G30">
        <v>0</v>
      </c>
      <c r="O30">
        <f t="shared" si="0"/>
        <v>0</v>
      </c>
    </row>
    <row r="31" spans="1:15">
      <c r="A31" t="s">
        <v>52</v>
      </c>
      <c r="G31">
        <v>0</v>
      </c>
      <c r="O31">
        <f t="shared" si="0"/>
        <v>0</v>
      </c>
    </row>
    <row r="32" spans="1:15">
      <c r="A32" t="s">
        <v>52</v>
      </c>
      <c r="G32">
        <v>0</v>
      </c>
      <c r="O32">
        <f t="shared" si="0"/>
        <v>0</v>
      </c>
    </row>
    <row r="33" spans="1:15">
      <c r="A33" t="s">
        <v>52</v>
      </c>
      <c r="G33">
        <v>0</v>
      </c>
      <c r="O33">
        <f t="shared" si="0"/>
        <v>0</v>
      </c>
    </row>
    <row r="34" spans="1:15">
      <c r="A34" t="s">
        <v>52</v>
      </c>
      <c r="G34">
        <v>0</v>
      </c>
      <c r="O34">
        <f t="shared" si="0"/>
        <v>0</v>
      </c>
    </row>
    <row r="35" spans="1:15">
      <c r="A35" t="s">
        <v>52</v>
      </c>
      <c r="G35">
        <v>0</v>
      </c>
      <c r="O35">
        <f t="shared" si="0"/>
        <v>0</v>
      </c>
    </row>
    <row r="36" spans="1:15">
      <c r="A36" t="s">
        <v>52</v>
      </c>
      <c r="H36">
        <v>0</v>
      </c>
      <c r="I36">
        <v>0</v>
      </c>
      <c r="J36">
        <v>0</v>
      </c>
      <c r="O36">
        <f t="shared" si="0"/>
        <v>0</v>
      </c>
    </row>
    <row r="37" spans="1:15">
      <c r="A37" t="s">
        <v>52</v>
      </c>
      <c r="H37">
        <v>0</v>
      </c>
      <c r="I37">
        <v>0</v>
      </c>
      <c r="J37">
        <v>0</v>
      </c>
      <c r="O37">
        <f t="shared" si="0"/>
        <v>0</v>
      </c>
    </row>
    <row r="38" spans="1:15">
      <c r="A38" t="s">
        <v>52</v>
      </c>
      <c r="H38">
        <v>0</v>
      </c>
      <c r="I38">
        <v>0</v>
      </c>
      <c r="J38">
        <v>0</v>
      </c>
      <c r="O38">
        <f t="shared" si="0"/>
        <v>0</v>
      </c>
    </row>
    <row r="39" spans="1:15">
      <c r="A39" t="s">
        <v>52</v>
      </c>
      <c r="H39">
        <v>0</v>
      </c>
      <c r="I39">
        <v>0</v>
      </c>
      <c r="J39">
        <v>0</v>
      </c>
      <c r="O39">
        <f t="shared" si="0"/>
        <v>0</v>
      </c>
    </row>
    <row r="40" spans="1:15">
      <c r="A40" t="s">
        <v>52</v>
      </c>
      <c r="H40">
        <v>0</v>
      </c>
      <c r="I40">
        <v>0</v>
      </c>
      <c r="J40">
        <v>0</v>
      </c>
      <c r="O40">
        <f t="shared" si="0"/>
        <v>0</v>
      </c>
    </row>
    <row r="41" spans="1:15">
      <c r="A41" t="s">
        <v>52</v>
      </c>
      <c r="H41">
        <v>0</v>
      </c>
      <c r="I41">
        <v>0</v>
      </c>
      <c r="J41">
        <v>0</v>
      </c>
      <c r="O41">
        <f t="shared" si="0"/>
        <v>0</v>
      </c>
    </row>
    <row r="42" spans="1:15">
      <c r="A42" t="s">
        <v>52</v>
      </c>
      <c r="H42">
        <v>0</v>
      </c>
      <c r="I42">
        <v>0</v>
      </c>
      <c r="J42">
        <v>0</v>
      </c>
      <c r="O42">
        <f t="shared" si="0"/>
        <v>0</v>
      </c>
    </row>
    <row r="43" spans="1:15">
      <c r="A43" t="s">
        <v>52</v>
      </c>
      <c r="K43">
        <v>0</v>
      </c>
      <c r="L43">
        <v>0</v>
      </c>
      <c r="M43">
        <v>0</v>
      </c>
      <c r="N43">
        <v>0</v>
      </c>
      <c r="O43">
        <f t="shared" si="0"/>
        <v>0</v>
      </c>
    </row>
    <row r="44" spans="1:15">
      <c r="A44" t="s">
        <v>52</v>
      </c>
      <c r="K44">
        <v>0</v>
      </c>
      <c r="L44">
        <v>0</v>
      </c>
      <c r="M44">
        <v>0</v>
      </c>
      <c r="N44">
        <v>0</v>
      </c>
      <c r="O44">
        <f t="shared" si="0"/>
        <v>0</v>
      </c>
    </row>
    <row r="45" spans="1:15">
      <c r="A45" t="s">
        <v>52</v>
      </c>
      <c r="K45">
        <v>0</v>
      </c>
      <c r="L45">
        <v>0</v>
      </c>
      <c r="M45">
        <v>0</v>
      </c>
      <c r="N45">
        <v>0</v>
      </c>
      <c r="O45">
        <f t="shared" si="0"/>
        <v>0</v>
      </c>
    </row>
    <row r="46" spans="1:15">
      <c r="A46" t="s">
        <v>52</v>
      </c>
      <c r="K46">
        <v>0</v>
      </c>
      <c r="L46">
        <v>0</v>
      </c>
      <c r="M46">
        <v>0</v>
      </c>
      <c r="N46">
        <v>0</v>
      </c>
      <c r="O46">
        <f t="shared" si="0"/>
        <v>0</v>
      </c>
    </row>
    <row r="47" spans="1:15">
      <c r="A47" t="s">
        <v>52</v>
      </c>
      <c r="K47">
        <v>0</v>
      </c>
      <c r="L47">
        <v>0</v>
      </c>
      <c r="M47">
        <v>0</v>
      </c>
      <c r="N47">
        <v>0</v>
      </c>
      <c r="O47">
        <f t="shared" si="0"/>
        <v>0</v>
      </c>
    </row>
    <row r="48" spans="1:15">
      <c r="A48" t="s">
        <v>171</v>
      </c>
      <c r="G48">
        <v>0</v>
      </c>
      <c r="H48">
        <v>3</v>
      </c>
      <c r="I48">
        <v>2</v>
      </c>
      <c r="J48">
        <v>6</v>
      </c>
      <c r="K48">
        <v>9</v>
      </c>
      <c r="L48">
        <v>5</v>
      </c>
      <c r="M48">
        <v>1</v>
      </c>
      <c r="N48">
        <v>4</v>
      </c>
      <c r="O48">
        <f t="shared" si="0"/>
        <v>30</v>
      </c>
    </row>
    <row r="49" spans="1:15">
      <c r="A49" t="s">
        <v>173</v>
      </c>
      <c r="K49">
        <v>0</v>
      </c>
      <c r="L49">
        <v>0</v>
      </c>
      <c r="M49">
        <v>0</v>
      </c>
      <c r="N49">
        <v>0</v>
      </c>
      <c r="O49">
        <f t="shared" si="0"/>
        <v>0</v>
      </c>
    </row>
    <row r="50" spans="1:15">
      <c r="A50" t="s">
        <v>172</v>
      </c>
      <c r="K50">
        <v>0</v>
      </c>
      <c r="L50">
        <v>0</v>
      </c>
      <c r="M50">
        <v>0</v>
      </c>
      <c r="N50">
        <v>0</v>
      </c>
      <c r="O50">
        <f t="shared" si="0"/>
        <v>0</v>
      </c>
    </row>
    <row r="51" spans="1:15">
      <c r="A51" t="s">
        <v>52</v>
      </c>
      <c r="O51">
        <f t="shared" si="0"/>
        <v>0</v>
      </c>
    </row>
    <row r="52" spans="1:15">
      <c r="A52" t="s">
        <v>52</v>
      </c>
      <c r="O52">
        <f t="shared" si="0"/>
        <v>0</v>
      </c>
    </row>
    <row r="53" spans="1:15">
      <c r="A53" t="s">
        <v>52</v>
      </c>
      <c r="O53">
        <f t="shared" si="0"/>
        <v>0</v>
      </c>
    </row>
    <row r="54" spans="1:15">
      <c r="A54" t="s">
        <v>52</v>
      </c>
      <c r="O54">
        <f t="shared" si="0"/>
        <v>0</v>
      </c>
    </row>
    <row r="55" spans="1:15">
      <c r="A55" t="s">
        <v>52</v>
      </c>
      <c r="O55">
        <f t="shared" si="0"/>
        <v>0</v>
      </c>
    </row>
    <row r="56" spans="1:15">
      <c r="A56" t="s">
        <v>52</v>
      </c>
      <c r="O56">
        <f t="shared" si="0"/>
        <v>0</v>
      </c>
    </row>
    <row r="57" spans="1:15">
      <c r="A57" t="s">
        <v>52</v>
      </c>
      <c r="O57">
        <f t="shared" si="0"/>
        <v>0</v>
      </c>
    </row>
    <row r="58" spans="1:15">
      <c r="A58" t="s">
        <v>52</v>
      </c>
      <c r="O58">
        <f t="shared" si="0"/>
        <v>0</v>
      </c>
    </row>
    <row r="59" spans="1:15">
      <c r="A59" t="s">
        <v>52</v>
      </c>
      <c r="O59">
        <f t="shared" si="0"/>
        <v>0</v>
      </c>
    </row>
    <row r="60" spans="1:15">
      <c r="A60" t="s">
        <v>52</v>
      </c>
      <c r="O60">
        <f t="shared" si="0"/>
        <v>0</v>
      </c>
    </row>
    <row r="61" spans="1:15">
      <c r="A61" t="s">
        <v>52</v>
      </c>
      <c r="O61">
        <f t="shared" si="0"/>
        <v>0</v>
      </c>
    </row>
    <row r="62" spans="1:15">
      <c r="A62" t="s">
        <v>52</v>
      </c>
      <c r="O62">
        <f t="shared" si="0"/>
        <v>0</v>
      </c>
    </row>
    <row r="63" spans="1:15">
      <c r="A63" t="s">
        <v>52</v>
      </c>
      <c r="O63">
        <f t="shared" si="0"/>
        <v>0</v>
      </c>
    </row>
    <row r="64" spans="1:15">
      <c r="A64" t="s">
        <v>52</v>
      </c>
      <c r="O64">
        <f t="shared" si="0"/>
        <v>0</v>
      </c>
    </row>
    <row r="65" spans="1:15">
      <c r="A65" t="s">
        <v>52</v>
      </c>
      <c r="O65">
        <f t="shared" si="0"/>
        <v>0</v>
      </c>
    </row>
    <row r="66" spans="1:15">
      <c r="A66" t="s">
        <v>52</v>
      </c>
      <c r="O66">
        <f t="shared" si="0"/>
        <v>0</v>
      </c>
    </row>
    <row r="67" spans="1:15">
      <c r="A67" t="s">
        <v>52</v>
      </c>
      <c r="O67">
        <f t="shared" ref="O67:O127" si="1">SUM(B67:N67)</f>
        <v>0</v>
      </c>
    </row>
    <row r="68" spans="1:15">
      <c r="A68" t="s">
        <v>52</v>
      </c>
      <c r="O68">
        <f t="shared" si="1"/>
        <v>0</v>
      </c>
    </row>
    <row r="69" spans="1:15">
      <c r="A69" t="s">
        <v>52</v>
      </c>
      <c r="O69">
        <f t="shared" si="1"/>
        <v>0</v>
      </c>
    </row>
    <row r="70" spans="1:15">
      <c r="A70" t="s">
        <v>52</v>
      </c>
      <c r="O70">
        <f t="shared" si="1"/>
        <v>0</v>
      </c>
    </row>
    <row r="71" spans="1:15">
      <c r="A71" t="s">
        <v>52</v>
      </c>
      <c r="O71">
        <f t="shared" si="1"/>
        <v>0</v>
      </c>
    </row>
    <row r="72" spans="1:15">
      <c r="A72" t="s">
        <v>52</v>
      </c>
      <c r="O72">
        <f t="shared" si="1"/>
        <v>0</v>
      </c>
    </row>
    <row r="73" spans="1:15">
      <c r="A73" t="s">
        <v>52</v>
      </c>
      <c r="O73">
        <f t="shared" si="1"/>
        <v>0</v>
      </c>
    </row>
    <row r="74" spans="1:15">
      <c r="A74" t="s">
        <v>52</v>
      </c>
      <c r="O74">
        <f t="shared" si="1"/>
        <v>0</v>
      </c>
    </row>
    <row r="75" spans="1:15">
      <c r="A75" t="s">
        <v>52</v>
      </c>
      <c r="O75">
        <f t="shared" si="1"/>
        <v>0</v>
      </c>
    </row>
    <row r="76" spans="1:15">
      <c r="A76" t="s">
        <v>52</v>
      </c>
      <c r="O76">
        <f t="shared" si="1"/>
        <v>0</v>
      </c>
    </row>
    <row r="77" spans="1:15">
      <c r="A77" t="s">
        <v>52</v>
      </c>
      <c r="O77">
        <f t="shared" si="1"/>
        <v>0</v>
      </c>
    </row>
    <row r="78" spans="1:15">
      <c r="A78" t="s">
        <v>52</v>
      </c>
      <c r="O78">
        <f t="shared" si="1"/>
        <v>0</v>
      </c>
    </row>
    <row r="79" spans="1:15">
      <c r="A79" t="s">
        <v>52</v>
      </c>
      <c r="O79">
        <f t="shared" si="1"/>
        <v>0</v>
      </c>
    </row>
    <row r="80" spans="1:15">
      <c r="A80" t="s">
        <v>52</v>
      </c>
      <c r="O80">
        <f t="shared" si="1"/>
        <v>0</v>
      </c>
    </row>
    <row r="81" spans="1:15">
      <c r="A81" t="s">
        <v>52</v>
      </c>
      <c r="O81">
        <f t="shared" si="1"/>
        <v>0</v>
      </c>
    </row>
    <row r="82" spans="1:15">
      <c r="A82" t="s">
        <v>52</v>
      </c>
      <c r="O82">
        <f t="shared" si="1"/>
        <v>0</v>
      </c>
    </row>
    <row r="83" spans="1:15">
      <c r="A83" t="s">
        <v>52</v>
      </c>
      <c r="O83">
        <f t="shared" si="1"/>
        <v>0</v>
      </c>
    </row>
    <row r="84" spans="1:15">
      <c r="A84" t="s">
        <v>52</v>
      </c>
      <c r="O84">
        <f t="shared" si="1"/>
        <v>0</v>
      </c>
    </row>
    <row r="85" spans="1:15">
      <c r="A85" t="s">
        <v>52</v>
      </c>
      <c r="O85">
        <f t="shared" si="1"/>
        <v>0</v>
      </c>
    </row>
    <row r="86" spans="1:15">
      <c r="A86" t="s">
        <v>52</v>
      </c>
      <c r="O86">
        <f t="shared" si="1"/>
        <v>0</v>
      </c>
    </row>
    <row r="87" spans="1:15">
      <c r="A87" t="s">
        <v>52</v>
      </c>
      <c r="O87">
        <f t="shared" si="1"/>
        <v>0</v>
      </c>
    </row>
    <row r="88" spans="1:15">
      <c r="A88" t="s">
        <v>52</v>
      </c>
      <c r="O88">
        <f t="shared" si="1"/>
        <v>0</v>
      </c>
    </row>
    <row r="89" spans="1:15">
      <c r="A89" t="s">
        <v>52</v>
      </c>
      <c r="O89">
        <f t="shared" si="1"/>
        <v>0</v>
      </c>
    </row>
    <row r="90" spans="1:15">
      <c r="A90" t="s">
        <v>52</v>
      </c>
      <c r="O90">
        <f t="shared" si="1"/>
        <v>0</v>
      </c>
    </row>
    <row r="91" spans="1:15">
      <c r="A91" t="s">
        <v>52</v>
      </c>
      <c r="O91">
        <f t="shared" si="1"/>
        <v>0</v>
      </c>
    </row>
    <row r="92" spans="1:15">
      <c r="A92" t="s">
        <v>52</v>
      </c>
      <c r="O92">
        <f t="shared" si="1"/>
        <v>0</v>
      </c>
    </row>
    <row r="93" spans="1:15">
      <c r="A93" t="s">
        <v>52</v>
      </c>
      <c r="O93">
        <f t="shared" si="1"/>
        <v>0</v>
      </c>
    </row>
    <row r="94" spans="1:15">
      <c r="A94" t="s">
        <v>52</v>
      </c>
      <c r="O94">
        <f t="shared" si="1"/>
        <v>0</v>
      </c>
    </row>
    <row r="95" spans="1:15">
      <c r="A95" t="s">
        <v>52</v>
      </c>
      <c r="O95">
        <f t="shared" si="1"/>
        <v>0</v>
      </c>
    </row>
    <row r="96" spans="1:15">
      <c r="A96" t="s">
        <v>52</v>
      </c>
      <c r="O96">
        <f t="shared" si="1"/>
        <v>0</v>
      </c>
    </row>
    <row r="97" spans="1:15">
      <c r="A97" t="s">
        <v>52</v>
      </c>
      <c r="O97">
        <f t="shared" si="1"/>
        <v>0</v>
      </c>
    </row>
    <row r="98" spans="1:15">
      <c r="A98" t="s">
        <v>52</v>
      </c>
      <c r="O98">
        <f t="shared" si="1"/>
        <v>0</v>
      </c>
    </row>
    <row r="99" spans="1:15">
      <c r="A99" t="s">
        <v>52</v>
      </c>
      <c r="O99">
        <f t="shared" si="1"/>
        <v>0</v>
      </c>
    </row>
    <row r="100" spans="1:15">
      <c r="A100" t="s">
        <v>52</v>
      </c>
      <c r="O100">
        <f t="shared" si="1"/>
        <v>0</v>
      </c>
    </row>
    <row r="101" spans="1:15">
      <c r="A101" t="s">
        <v>52</v>
      </c>
      <c r="O101">
        <f t="shared" si="1"/>
        <v>0</v>
      </c>
    </row>
    <row r="102" spans="1:15">
      <c r="A102" t="s">
        <v>52</v>
      </c>
      <c r="O102">
        <f t="shared" si="1"/>
        <v>0</v>
      </c>
    </row>
    <row r="103" spans="1:15">
      <c r="A103" t="s">
        <v>52</v>
      </c>
      <c r="O103">
        <f t="shared" si="1"/>
        <v>0</v>
      </c>
    </row>
    <row r="104" spans="1:15">
      <c r="A104" t="s">
        <v>52</v>
      </c>
      <c r="O104">
        <f t="shared" si="1"/>
        <v>0</v>
      </c>
    </row>
    <row r="105" spans="1:15">
      <c r="A105" t="s">
        <v>52</v>
      </c>
      <c r="O105">
        <f t="shared" si="1"/>
        <v>0</v>
      </c>
    </row>
    <row r="106" spans="1:15">
      <c r="A106" t="s">
        <v>52</v>
      </c>
      <c r="O106">
        <f t="shared" si="1"/>
        <v>0</v>
      </c>
    </row>
    <row r="107" spans="1:15">
      <c r="A107" t="s">
        <v>52</v>
      </c>
      <c r="O107">
        <f t="shared" si="1"/>
        <v>0</v>
      </c>
    </row>
    <row r="108" spans="1:15">
      <c r="A108" t="s">
        <v>52</v>
      </c>
      <c r="O108">
        <f t="shared" si="1"/>
        <v>0</v>
      </c>
    </row>
    <row r="109" spans="1:15">
      <c r="A109" t="s">
        <v>52</v>
      </c>
      <c r="O109">
        <f t="shared" si="1"/>
        <v>0</v>
      </c>
    </row>
    <row r="110" spans="1:15">
      <c r="A110" t="s">
        <v>52</v>
      </c>
      <c r="O110">
        <f t="shared" si="1"/>
        <v>0</v>
      </c>
    </row>
    <row r="111" spans="1:15">
      <c r="A111" t="s">
        <v>52</v>
      </c>
      <c r="O111">
        <f t="shared" si="1"/>
        <v>0</v>
      </c>
    </row>
    <row r="112" spans="1:15">
      <c r="A112" t="s">
        <v>52</v>
      </c>
      <c r="O112">
        <f t="shared" si="1"/>
        <v>0</v>
      </c>
    </row>
    <row r="113" spans="1:16">
      <c r="A113" t="s">
        <v>52</v>
      </c>
      <c r="O113">
        <f t="shared" si="1"/>
        <v>0</v>
      </c>
    </row>
    <row r="114" spans="1:16">
      <c r="A114" t="s">
        <v>52</v>
      </c>
      <c r="O114">
        <f t="shared" si="1"/>
        <v>0</v>
      </c>
    </row>
    <row r="115" spans="1:16">
      <c r="A115" t="s">
        <v>52</v>
      </c>
      <c r="O115">
        <f t="shared" si="1"/>
        <v>0</v>
      </c>
    </row>
    <row r="116" spans="1:16">
      <c r="A116" t="s">
        <v>52</v>
      </c>
      <c r="O116">
        <f t="shared" si="1"/>
        <v>0</v>
      </c>
    </row>
    <row r="117" spans="1:16">
      <c r="A117" t="s">
        <v>52</v>
      </c>
      <c r="O117">
        <f t="shared" si="1"/>
        <v>0</v>
      </c>
    </row>
    <row r="118" spans="1:16">
      <c r="A118" t="s">
        <v>52</v>
      </c>
      <c r="O118">
        <f t="shared" si="1"/>
        <v>0</v>
      </c>
    </row>
    <row r="119" spans="1:16">
      <c r="A119" t="s">
        <v>52</v>
      </c>
      <c r="O119">
        <f t="shared" si="1"/>
        <v>0</v>
      </c>
    </row>
    <row r="120" spans="1:16">
      <c r="A120" t="s">
        <v>52</v>
      </c>
      <c r="O120">
        <f t="shared" si="1"/>
        <v>0</v>
      </c>
    </row>
    <row r="121" spans="1:16">
      <c r="A121" t="s">
        <v>52</v>
      </c>
      <c r="O121">
        <f t="shared" si="1"/>
        <v>0</v>
      </c>
    </row>
    <row r="122" spans="1:16">
      <c r="A122" t="s">
        <v>52</v>
      </c>
      <c r="O122">
        <f t="shared" si="1"/>
        <v>0</v>
      </c>
    </row>
    <row r="123" spans="1:16">
      <c r="A123" t="s">
        <v>52</v>
      </c>
      <c r="O123">
        <f t="shared" si="1"/>
        <v>0</v>
      </c>
    </row>
    <row r="124" spans="1:16">
      <c r="A124" t="s">
        <v>52</v>
      </c>
      <c r="O124">
        <f t="shared" si="1"/>
        <v>0</v>
      </c>
    </row>
    <row r="125" spans="1:16">
      <c r="A125" t="s">
        <v>52</v>
      </c>
      <c r="O125">
        <f t="shared" si="1"/>
        <v>0</v>
      </c>
    </row>
    <row r="126" spans="1:16">
      <c r="A126" t="s">
        <v>52</v>
      </c>
      <c r="O126">
        <f t="shared" si="1"/>
        <v>0</v>
      </c>
    </row>
    <row r="127" spans="1:16">
      <c r="A127" t="s">
        <v>52</v>
      </c>
      <c r="O127">
        <f t="shared" si="1"/>
        <v>0</v>
      </c>
    </row>
    <row r="128" spans="1:16">
      <c r="A128" s="1" t="s">
        <v>62</v>
      </c>
      <c r="B128">
        <f>SUM(B2:B127)</f>
        <v>0</v>
      </c>
      <c r="C128">
        <f t="shared" ref="C128:O128" si="2">SUM(C2:C127)</f>
        <v>0</v>
      </c>
      <c r="D128">
        <f t="shared" si="2"/>
        <v>0</v>
      </c>
      <c r="E128">
        <f t="shared" si="2"/>
        <v>0</v>
      </c>
      <c r="F128">
        <f t="shared" si="2"/>
        <v>0</v>
      </c>
      <c r="G128">
        <f t="shared" si="2"/>
        <v>0</v>
      </c>
      <c r="H128">
        <f t="shared" si="2"/>
        <v>3</v>
      </c>
      <c r="I128">
        <f t="shared" si="2"/>
        <v>2</v>
      </c>
      <c r="J128">
        <f t="shared" si="2"/>
        <v>6</v>
      </c>
      <c r="K128">
        <f t="shared" si="2"/>
        <v>9</v>
      </c>
      <c r="L128">
        <f t="shared" si="2"/>
        <v>5</v>
      </c>
      <c r="M128">
        <f t="shared" si="2"/>
        <v>1</v>
      </c>
      <c r="N128">
        <f t="shared" si="2"/>
        <v>4</v>
      </c>
      <c r="O128">
        <f t="shared" si="2"/>
        <v>30</v>
      </c>
      <c r="P128">
        <f>SUM(O2:O127)</f>
        <v>30</v>
      </c>
    </row>
    <row r="129" spans="1:15">
      <c r="A129" t="s">
        <v>53</v>
      </c>
      <c r="B129">
        <f>Sheet2!B129</f>
        <v>2938</v>
      </c>
      <c r="C129">
        <f>Sheet2!C129</f>
        <v>3161</v>
      </c>
      <c r="D129">
        <f>Sheet2!D129</f>
        <v>3157</v>
      </c>
      <c r="E129">
        <f>Sheet2!E129</f>
        <v>3081</v>
      </c>
      <c r="F129">
        <f>Sheet2!F129</f>
        <v>3217</v>
      </c>
      <c r="G129">
        <f>Sheet2!G129</f>
        <v>3029</v>
      </c>
      <c r="H129">
        <f>Sheet2!H129</f>
        <v>3049</v>
      </c>
      <c r="I129">
        <f>Sheet2!I129</f>
        <v>3042</v>
      </c>
      <c r="J129">
        <f>Sheet2!J129</f>
        <v>2981</v>
      </c>
      <c r="K129">
        <f>Sheet2!K129</f>
        <v>2976</v>
      </c>
      <c r="L129">
        <f>Sheet2!L129</f>
        <v>2926</v>
      </c>
      <c r="M129">
        <f>Sheet2!M129</f>
        <v>2842</v>
      </c>
      <c r="N129">
        <f>Sheet2!N129</f>
        <v>3089</v>
      </c>
      <c r="O129">
        <f>Sheet2!O129</f>
        <v>39488</v>
      </c>
    </row>
    <row r="130" spans="1:15">
      <c r="A130" t="s">
        <v>54</v>
      </c>
      <c r="B130">
        <f>B128/B129</f>
        <v>0</v>
      </c>
      <c r="C130" s="5">
        <f t="shared" ref="C130:O130" si="3">C128/C129</f>
        <v>0</v>
      </c>
      <c r="D130" s="5">
        <f t="shared" si="3"/>
        <v>0</v>
      </c>
      <c r="E130" s="5">
        <f t="shared" si="3"/>
        <v>0</v>
      </c>
      <c r="F130" s="5">
        <f t="shared" si="3"/>
        <v>0</v>
      </c>
      <c r="G130" s="5">
        <f t="shared" si="3"/>
        <v>0</v>
      </c>
      <c r="H130" s="5">
        <f t="shared" si="3"/>
        <v>9.8392915710068872E-4</v>
      </c>
      <c r="I130" s="5">
        <f t="shared" si="3"/>
        <v>6.5746219592373442E-4</v>
      </c>
      <c r="J130" s="5">
        <f t="shared" si="3"/>
        <v>2.0127474002012745E-3</v>
      </c>
      <c r="K130" s="5">
        <f t="shared" si="3"/>
        <v>3.0241935483870967E-3</v>
      </c>
      <c r="L130" s="5">
        <f t="shared" si="3"/>
        <v>1.7088174982911825E-3</v>
      </c>
      <c r="M130" s="5">
        <f t="shared" si="3"/>
        <v>3.5186488388458831E-4</v>
      </c>
      <c r="N130" s="5">
        <f t="shared" si="3"/>
        <v>1.2949174490126255E-3</v>
      </c>
      <c r="O130" s="5">
        <f t="shared" si="3"/>
        <v>7.5972447325769858E-4</v>
      </c>
    </row>
    <row r="131" spans="1:15">
      <c r="A131" t="s">
        <v>55</v>
      </c>
      <c r="C131">
        <f t="shared" ref="C131:G131" si="4">C127</f>
        <v>0</v>
      </c>
      <c r="D131">
        <f t="shared" si="4"/>
        <v>0</v>
      </c>
      <c r="E131">
        <f t="shared" si="4"/>
        <v>0</v>
      </c>
      <c r="F131">
        <f t="shared" si="4"/>
        <v>0</v>
      </c>
      <c r="G131">
        <f t="shared" si="4"/>
        <v>0</v>
      </c>
      <c r="H131" s="5">
        <f>H128</f>
        <v>3</v>
      </c>
      <c r="I131" s="5">
        <f t="shared" ref="H131:N131" si="5">I128/H128-1</f>
        <v>-0.33333333333333337</v>
      </c>
      <c r="J131" s="5">
        <f t="shared" si="5"/>
        <v>2</v>
      </c>
      <c r="K131" s="5">
        <f t="shared" si="5"/>
        <v>0.5</v>
      </c>
      <c r="L131" s="5">
        <f t="shared" si="5"/>
        <v>-0.44444444444444442</v>
      </c>
      <c r="M131" s="5">
        <f t="shared" si="5"/>
        <v>-0.8</v>
      </c>
      <c r="N131" s="5">
        <f t="shared" si="5"/>
        <v>3</v>
      </c>
    </row>
    <row r="132" spans="1:15">
      <c r="A132" s="3" t="s">
        <v>63</v>
      </c>
      <c r="B132">
        <f>B128</f>
        <v>0</v>
      </c>
      <c r="C132">
        <f t="shared" ref="C132:G132" si="6">C128</f>
        <v>0</v>
      </c>
      <c r="D132">
        <f t="shared" si="6"/>
        <v>0</v>
      </c>
      <c r="E132">
        <f t="shared" si="6"/>
        <v>0</v>
      </c>
      <c r="F132">
        <f t="shared" si="6"/>
        <v>0</v>
      </c>
      <c r="G132">
        <f t="shared" si="6"/>
        <v>0</v>
      </c>
      <c r="H132" s="6">
        <f>H128</f>
        <v>3</v>
      </c>
      <c r="I132" s="6">
        <f t="shared" ref="I132:N132" si="7">H132*0.85</f>
        <v>2.5499999999999998</v>
      </c>
      <c r="J132" s="6">
        <f t="shared" si="7"/>
        <v>2.1675</v>
      </c>
      <c r="K132" s="6">
        <f t="shared" si="7"/>
        <v>1.8423749999999999</v>
      </c>
      <c r="L132" s="6">
        <f t="shared" si="7"/>
        <v>1.5660187499999998</v>
      </c>
      <c r="M132" s="6">
        <f t="shared" si="7"/>
        <v>1.3311159374999997</v>
      </c>
      <c r="N132" s="6">
        <f t="shared" si="7"/>
        <v>1.1314485468749997</v>
      </c>
      <c r="O132" s="6">
        <f>SUM(B132:N132)</f>
        <v>13.588458234374999</v>
      </c>
    </row>
    <row r="135" spans="1:15">
      <c r="H135" t="s">
        <v>45</v>
      </c>
      <c r="I135" t="s">
        <v>46</v>
      </c>
      <c r="J135" t="s">
        <v>47</v>
      </c>
      <c r="K135" t="s">
        <v>48</v>
      </c>
      <c r="L135" t="s">
        <v>49</v>
      </c>
      <c r="M135" t="s">
        <v>50</v>
      </c>
      <c r="N135" t="s">
        <v>51</v>
      </c>
      <c r="O135" t="s">
        <v>11</v>
      </c>
    </row>
    <row r="136" spans="1:15">
      <c r="A136" t="s">
        <v>56</v>
      </c>
      <c r="O136">
        <f>SUM(H136:N136)</f>
        <v>0</v>
      </c>
    </row>
    <row r="137" spans="1:15">
      <c r="A137" t="s">
        <v>57</v>
      </c>
      <c r="O137">
        <f>SUM(H137:N137)/2</f>
        <v>0</v>
      </c>
    </row>
    <row r="138" spans="1:15">
      <c r="A138" t="s">
        <v>64</v>
      </c>
      <c r="O138">
        <f>SUM(O136:O137)</f>
        <v>0</v>
      </c>
    </row>
    <row r="140" spans="1:15">
      <c r="A140" t="s">
        <v>30</v>
      </c>
      <c r="O140">
        <f>O128+O138</f>
        <v>30</v>
      </c>
    </row>
    <row r="141" spans="1:15">
      <c r="A141" t="s">
        <v>69</v>
      </c>
      <c r="B141">
        <f>SUM(H128:N128)</f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EB38-51C6-7646-B383-45FB68FBF2BD}">
  <dimension ref="A1:P141"/>
  <sheetViews>
    <sheetView workbookViewId="0">
      <pane ySplit="1" topLeftCell="A106" activePane="bottomLeft" state="frozen"/>
      <selection pane="bottomLeft" activeCell="H130" sqref="H130"/>
    </sheetView>
  </sheetViews>
  <sheetFormatPr baseColWidth="10" defaultRowHeight="16"/>
  <cols>
    <col min="1" max="1" width="29" bestFit="1" customWidth="1"/>
  </cols>
  <sheetData>
    <row r="1" spans="1:15">
      <c r="A1" t="s">
        <v>59</v>
      </c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11</v>
      </c>
    </row>
    <row r="2" spans="1:15">
      <c r="A2" t="s">
        <v>52</v>
      </c>
      <c r="G2">
        <v>0</v>
      </c>
      <c r="O2">
        <f>SUM(B2:N2)</f>
        <v>0</v>
      </c>
    </row>
    <row r="3" spans="1:15">
      <c r="A3" t="s">
        <v>52</v>
      </c>
      <c r="G3">
        <v>0</v>
      </c>
      <c r="O3">
        <f t="shared" ref="O3:O66" si="0">SUM(B3:N3)</f>
        <v>0</v>
      </c>
    </row>
    <row r="4" spans="1:15">
      <c r="A4" t="s">
        <v>52</v>
      </c>
      <c r="G4">
        <v>0</v>
      </c>
      <c r="O4">
        <f t="shared" si="0"/>
        <v>0</v>
      </c>
    </row>
    <row r="5" spans="1:15">
      <c r="A5" t="s">
        <v>52</v>
      </c>
      <c r="G5">
        <v>0</v>
      </c>
      <c r="O5">
        <f t="shared" si="0"/>
        <v>0</v>
      </c>
    </row>
    <row r="6" spans="1:15">
      <c r="A6" t="s">
        <v>52</v>
      </c>
      <c r="G6">
        <v>0</v>
      </c>
      <c r="O6">
        <f t="shared" si="0"/>
        <v>0</v>
      </c>
    </row>
    <row r="7" spans="1:15">
      <c r="A7" t="s">
        <v>52</v>
      </c>
      <c r="G7">
        <v>0</v>
      </c>
      <c r="O7">
        <f t="shared" si="0"/>
        <v>0</v>
      </c>
    </row>
    <row r="8" spans="1:15">
      <c r="A8" t="s">
        <v>52</v>
      </c>
      <c r="G8">
        <v>0</v>
      </c>
      <c r="O8">
        <f t="shared" si="0"/>
        <v>0</v>
      </c>
    </row>
    <row r="9" spans="1:15">
      <c r="A9" t="s">
        <v>52</v>
      </c>
      <c r="G9">
        <v>0</v>
      </c>
      <c r="O9">
        <f t="shared" si="0"/>
        <v>0</v>
      </c>
    </row>
    <row r="10" spans="1:15">
      <c r="A10" t="s">
        <v>52</v>
      </c>
      <c r="G10">
        <v>0</v>
      </c>
      <c r="O10">
        <f t="shared" si="0"/>
        <v>0</v>
      </c>
    </row>
    <row r="11" spans="1:15">
      <c r="A11" t="s">
        <v>52</v>
      </c>
      <c r="G11">
        <v>0</v>
      </c>
      <c r="O11">
        <f t="shared" si="0"/>
        <v>0</v>
      </c>
    </row>
    <row r="12" spans="1:15">
      <c r="A12" t="s">
        <v>52</v>
      </c>
      <c r="G12">
        <v>0</v>
      </c>
      <c r="O12">
        <f t="shared" si="0"/>
        <v>0</v>
      </c>
    </row>
    <row r="13" spans="1:15">
      <c r="A13" t="s">
        <v>52</v>
      </c>
      <c r="G13">
        <v>0</v>
      </c>
      <c r="O13">
        <f t="shared" si="0"/>
        <v>0</v>
      </c>
    </row>
    <row r="14" spans="1:15">
      <c r="A14" t="s">
        <v>52</v>
      </c>
      <c r="G14">
        <v>0</v>
      </c>
      <c r="O14">
        <f t="shared" si="0"/>
        <v>0</v>
      </c>
    </row>
    <row r="15" spans="1:15">
      <c r="A15" t="s">
        <v>52</v>
      </c>
      <c r="G15">
        <v>0</v>
      </c>
      <c r="O15">
        <f t="shared" si="0"/>
        <v>0</v>
      </c>
    </row>
    <row r="16" spans="1:15">
      <c r="A16" t="s">
        <v>52</v>
      </c>
      <c r="G16">
        <v>0</v>
      </c>
      <c r="O16">
        <f t="shared" si="0"/>
        <v>0</v>
      </c>
    </row>
    <row r="17" spans="1:15">
      <c r="A17" t="s">
        <v>52</v>
      </c>
      <c r="G17">
        <v>0</v>
      </c>
      <c r="O17">
        <f t="shared" si="0"/>
        <v>0</v>
      </c>
    </row>
    <row r="18" spans="1:15">
      <c r="A18" t="s">
        <v>52</v>
      </c>
      <c r="G18">
        <v>0</v>
      </c>
      <c r="O18">
        <f t="shared" si="0"/>
        <v>0</v>
      </c>
    </row>
    <row r="19" spans="1:15">
      <c r="A19" t="s">
        <v>52</v>
      </c>
      <c r="G19">
        <v>0</v>
      </c>
      <c r="O19">
        <f t="shared" si="0"/>
        <v>0</v>
      </c>
    </row>
    <row r="20" spans="1:15">
      <c r="A20" t="s">
        <v>52</v>
      </c>
      <c r="G20">
        <v>0</v>
      </c>
      <c r="O20">
        <f t="shared" si="0"/>
        <v>0</v>
      </c>
    </row>
    <row r="21" spans="1:15">
      <c r="A21" t="s">
        <v>52</v>
      </c>
      <c r="G21">
        <v>0</v>
      </c>
      <c r="O21">
        <f t="shared" si="0"/>
        <v>0</v>
      </c>
    </row>
    <row r="22" spans="1:15">
      <c r="A22" t="s">
        <v>52</v>
      </c>
      <c r="G22">
        <v>0</v>
      </c>
      <c r="O22">
        <f t="shared" si="0"/>
        <v>0</v>
      </c>
    </row>
    <row r="23" spans="1:15">
      <c r="A23" t="s">
        <v>52</v>
      </c>
      <c r="G23">
        <v>0</v>
      </c>
      <c r="O23">
        <f t="shared" si="0"/>
        <v>0</v>
      </c>
    </row>
    <row r="24" spans="1:15">
      <c r="A24" t="s">
        <v>52</v>
      </c>
      <c r="G24">
        <v>0</v>
      </c>
      <c r="O24">
        <f t="shared" si="0"/>
        <v>0</v>
      </c>
    </row>
    <row r="25" spans="1:15">
      <c r="A25" t="s">
        <v>52</v>
      </c>
      <c r="G25">
        <v>0</v>
      </c>
      <c r="H25">
        <v>0</v>
      </c>
      <c r="I25">
        <v>29</v>
      </c>
      <c r="J25">
        <v>24</v>
      </c>
      <c r="O25">
        <f t="shared" si="0"/>
        <v>53</v>
      </c>
    </row>
    <row r="26" spans="1:15">
      <c r="A26" t="s">
        <v>52</v>
      </c>
      <c r="G26">
        <v>0</v>
      </c>
      <c r="O26">
        <f t="shared" si="0"/>
        <v>0</v>
      </c>
    </row>
    <row r="27" spans="1:15">
      <c r="A27" t="s">
        <v>52</v>
      </c>
      <c r="G27">
        <v>0</v>
      </c>
      <c r="O27">
        <f t="shared" si="0"/>
        <v>0</v>
      </c>
    </row>
    <row r="28" spans="1:15">
      <c r="A28" t="s">
        <v>52</v>
      </c>
      <c r="G28">
        <v>0</v>
      </c>
      <c r="O28">
        <f t="shared" si="0"/>
        <v>0</v>
      </c>
    </row>
    <row r="29" spans="1:15">
      <c r="A29" t="s">
        <v>52</v>
      </c>
      <c r="G29">
        <v>0</v>
      </c>
      <c r="O29">
        <f t="shared" si="0"/>
        <v>0</v>
      </c>
    </row>
    <row r="30" spans="1:15">
      <c r="A30" t="s">
        <v>52</v>
      </c>
      <c r="G30">
        <v>0</v>
      </c>
      <c r="O30">
        <f t="shared" si="0"/>
        <v>0</v>
      </c>
    </row>
    <row r="31" spans="1:15">
      <c r="A31" t="s">
        <v>52</v>
      </c>
      <c r="G31">
        <v>0</v>
      </c>
      <c r="O31">
        <f t="shared" si="0"/>
        <v>0</v>
      </c>
    </row>
    <row r="32" spans="1:15">
      <c r="A32" t="s">
        <v>52</v>
      </c>
      <c r="G32">
        <v>0</v>
      </c>
      <c r="O32">
        <f t="shared" si="0"/>
        <v>0</v>
      </c>
    </row>
    <row r="33" spans="1:15">
      <c r="A33" t="s">
        <v>52</v>
      </c>
      <c r="G33">
        <v>0</v>
      </c>
      <c r="O33">
        <f t="shared" si="0"/>
        <v>0</v>
      </c>
    </row>
    <row r="34" spans="1:15">
      <c r="A34" t="s">
        <v>52</v>
      </c>
      <c r="G34">
        <v>0</v>
      </c>
      <c r="O34">
        <f t="shared" si="0"/>
        <v>0</v>
      </c>
    </row>
    <row r="35" spans="1:15">
      <c r="A35" t="s">
        <v>52</v>
      </c>
      <c r="G35">
        <v>0</v>
      </c>
      <c r="O35">
        <f t="shared" si="0"/>
        <v>0</v>
      </c>
    </row>
    <row r="36" spans="1:15">
      <c r="A36" t="s">
        <v>52</v>
      </c>
      <c r="H36">
        <v>41</v>
      </c>
      <c r="I36">
        <v>83</v>
      </c>
      <c r="J36">
        <v>76</v>
      </c>
      <c r="O36">
        <f t="shared" si="0"/>
        <v>200</v>
      </c>
    </row>
    <row r="37" spans="1:15">
      <c r="A37" t="s">
        <v>52</v>
      </c>
      <c r="H37">
        <v>46</v>
      </c>
      <c r="I37">
        <v>120</v>
      </c>
      <c r="J37">
        <v>174</v>
      </c>
      <c r="O37">
        <f t="shared" si="0"/>
        <v>340</v>
      </c>
    </row>
    <row r="38" spans="1:15">
      <c r="A38" t="s">
        <v>52</v>
      </c>
      <c r="H38">
        <v>0</v>
      </c>
      <c r="I38">
        <v>0</v>
      </c>
      <c r="J38">
        <v>0</v>
      </c>
      <c r="O38">
        <f t="shared" si="0"/>
        <v>0</v>
      </c>
    </row>
    <row r="39" spans="1:15">
      <c r="A39" t="s">
        <v>52</v>
      </c>
      <c r="H39">
        <v>0</v>
      </c>
      <c r="I39">
        <v>0</v>
      </c>
      <c r="J39">
        <v>0</v>
      </c>
      <c r="O39">
        <f t="shared" si="0"/>
        <v>0</v>
      </c>
    </row>
    <row r="40" spans="1:15">
      <c r="A40" t="s">
        <v>52</v>
      </c>
      <c r="H40" s="14">
        <v>51</v>
      </c>
      <c r="I40" s="13">
        <v>103</v>
      </c>
      <c r="J40">
        <v>78</v>
      </c>
      <c r="O40">
        <f t="shared" si="0"/>
        <v>232</v>
      </c>
    </row>
    <row r="41" spans="1:15">
      <c r="A41" t="s">
        <v>52</v>
      </c>
      <c r="H41" s="14">
        <v>0</v>
      </c>
      <c r="I41">
        <v>71</v>
      </c>
      <c r="J41">
        <v>96</v>
      </c>
      <c r="O41">
        <f t="shared" si="0"/>
        <v>167</v>
      </c>
    </row>
    <row r="42" spans="1:15">
      <c r="A42" t="s">
        <v>52</v>
      </c>
      <c r="H42" s="14">
        <v>0</v>
      </c>
      <c r="I42">
        <v>0</v>
      </c>
      <c r="J42">
        <v>0</v>
      </c>
      <c r="O42">
        <f t="shared" si="0"/>
        <v>0</v>
      </c>
    </row>
    <row r="43" spans="1:15">
      <c r="A43" t="s">
        <v>52</v>
      </c>
      <c r="H43" s="14">
        <v>0</v>
      </c>
      <c r="I43">
        <v>0</v>
      </c>
      <c r="J43">
        <v>0</v>
      </c>
      <c r="O43">
        <f t="shared" si="0"/>
        <v>0</v>
      </c>
    </row>
    <row r="44" spans="1:15">
      <c r="A44" t="s">
        <v>52</v>
      </c>
      <c r="K44">
        <v>29</v>
      </c>
      <c r="L44">
        <v>37</v>
      </c>
      <c r="M44">
        <v>26</v>
      </c>
      <c r="N44">
        <v>21</v>
      </c>
      <c r="O44">
        <f t="shared" si="0"/>
        <v>113</v>
      </c>
    </row>
    <row r="45" spans="1:15">
      <c r="A45" t="s">
        <v>52</v>
      </c>
      <c r="K45" s="12">
        <v>22</v>
      </c>
      <c r="L45">
        <v>27</v>
      </c>
      <c r="M45">
        <v>31</v>
      </c>
      <c r="N45">
        <v>25</v>
      </c>
      <c r="O45">
        <f t="shared" si="0"/>
        <v>105</v>
      </c>
    </row>
    <row r="46" spans="1:15">
      <c r="A46" t="s">
        <v>52</v>
      </c>
      <c r="K46">
        <v>26</v>
      </c>
      <c r="L46" s="11">
        <v>59</v>
      </c>
      <c r="M46">
        <v>43</v>
      </c>
      <c r="N46">
        <v>40</v>
      </c>
      <c r="O46">
        <f t="shared" si="0"/>
        <v>168</v>
      </c>
    </row>
    <row r="47" spans="1:15">
      <c r="A47" t="s">
        <v>52</v>
      </c>
      <c r="K47">
        <v>50</v>
      </c>
      <c r="L47">
        <v>39</v>
      </c>
      <c r="M47">
        <v>42</v>
      </c>
      <c r="N47">
        <v>38</v>
      </c>
      <c r="O47">
        <f t="shared" si="0"/>
        <v>169</v>
      </c>
    </row>
    <row r="48" spans="1:15">
      <c r="A48" t="s">
        <v>52</v>
      </c>
      <c r="K48">
        <v>57</v>
      </c>
      <c r="L48">
        <v>32</v>
      </c>
      <c r="M48">
        <v>52</v>
      </c>
      <c r="N48">
        <v>93</v>
      </c>
      <c r="O48">
        <f t="shared" si="0"/>
        <v>234</v>
      </c>
    </row>
    <row r="49" spans="1:15">
      <c r="A49" t="s">
        <v>171</v>
      </c>
      <c r="H49">
        <v>95</v>
      </c>
      <c r="I49">
        <v>37</v>
      </c>
      <c r="J49">
        <v>14</v>
      </c>
      <c r="K49">
        <v>12</v>
      </c>
      <c r="L49">
        <v>7</v>
      </c>
      <c r="M49" s="15">
        <v>2</v>
      </c>
      <c r="N49" s="15">
        <v>10</v>
      </c>
      <c r="O49">
        <f t="shared" si="0"/>
        <v>177</v>
      </c>
    </row>
    <row r="50" spans="1:15">
      <c r="A50" t="s">
        <v>173</v>
      </c>
      <c r="H50">
        <v>87</v>
      </c>
      <c r="I50">
        <v>52</v>
      </c>
      <c r="J50">
        <v>59</v>
      </c>
      <c r="K50">
        <v>45</v>
      </c>
      <c r="L50" s="15">
        <v>37</v>
      </c>
      <c r="M50" s="15">
        <v>14</v>
      </c>
      <c r="N50" s="15">
        <v>9</v>
      </c>
      <c r="O50">
        <f t="shared" si="0"/>
        <v>303</v>
      </c>
    </row>
    <row r="51" spans="1:15">
      <c r="A51" t="s">
        <v>172</v>
      </c>
      <c r="H51">
        <v>0</v>
      </c>
      <c r="I51">
        <v>0</v>
      </c>
      <c r="J51">
        <v>0</v>
      </c>
      <c r="K51">
        <v>0</v>
      </c>
      <c r="L51" s="15">
        <v>0</v>
      </c>
      <c r="M51" s="15">
        <v>0</v>
      </c>
      <c r="N51" s="15">
        <v>0</v>
      </c>
      <c r="O51">
        <f t="shared" si="0"/>
        <v>0</v>
      </c>
    </row>
    <row r="52" spans="1:15">
      <c r="A52" t="s">
        <v>52</v>
      </c>
      <c r="O52">
        <f t="shared" si="0"/>
        <v>0</v>
      </c>
    </row>
    <row r="53" spans="1:15">
      <c r="A53" t="s">
        <v>52</v>
      </c>
      <c r="O53">
        <f t="shared" si="0"/>
        <v>0</v>
      </c>
    </row>
    <row r="54" spans="1:15">
      <c r="A54" t="s">
        <v>52</v>
      </c>
      <c r="O54">
        <f t="shared" si="0"/>
        <v>0</v>
      </c>
    </row>
    <row r="55" spans="1:15">
      <c r="A55" t="s">
        <v>52</v>
      </c>
      <c r="O55">
        <f t="shared" si="0"/>
        <v>0</v>
      </c>
    </row>
    <row r="56" spans="1:15">
      <c r="A56" t="s">
        <v>52</v>
      </c>
      <c r="O56">
        <f t="shared" si="0"/>
        <v>0</v>
      </c>
    </row>
    <row r="57" spans="1:15">
      <c r="A57" t="s">
        <v>52</v>
      </c>
      <c r="O57">
        <f t="shared" si="0"/>
        <v>0</v>
      </c>
    </row>
    <row r="58" spans="1:15">
      <c r="A58" t="s">
        <v>52</v>
      </c>
      <c r="O58">
        <f t="shared" si="0"/>
        <v>0</v>
      </c>
    </row>
    <row r="59" spans="1:15">
      <c r="A59" t="s">
        <v>52</v>
      </c>
      <c r="O59">
        <f t="shared" si="0"/>
        <v>0</v>
      </c>
    </row>
    <row r="60" spans="1:15">
      <c r="A60" t="s">
        <v>52</v>
      </c>
      <c r="O60">
        <f t="shared" si="0"/>
        <v>0</v>
      </c>
    </row>
    <row r="61" spans="1:15">
      <c r="A61" t="s">
        <v>52</v>
      </c>
      <c r="O61">
        <f t="shared" si="0"/>
        <v>0</v>
      </c>
    </row>
    <row r="62" spans="1:15">
      <c r="A62" t="s">
        <v>52</v>
      </c>
      <c r="O62">
        <f t="shared" si="0"/>
        <v>0</v>
      </c>
    </row>
    <row r="63" spans="1:15">
      <c r="A63" t="s">
        <v>52</v>
      </c>
      <c r="O63">
        <f t="shared" si="0"/>
        <v>0</v>
      </c>
    </row>
    <row r="64" spans="1:15">
      <c r="A64" t="s">
        <v>52</v>
      </c>
      <c r="O64">
        <f t="shared" si="0"/>
        <v>0</v>
      </c>
    </row>
    <row r="65" spans="1:15">
      <c r="A65" t="s">
        <v>52</v>
      </c>
      <c r="O65">
        <f t="shared" si="0"/>
        <v>0</v>
      </c>
    </row>
    <row r="66" spans="1:15">
      <c r="A66" t="s">
        <v>52</v>
      </c>
      <c r="O66">
        <f t="shared" si="0"/>
        <v>0</v>
      </c>
    </row>
    <row r="67" spans="1:15">
      <c r="A67" t="s">
        <v>52</v>
      </c>
      <c r="O67">
        <f t="shared" ref="O67:O127" si="1">SUM(B67:N67)</f>
        <v>0</v>
      </c>
    </row>
    <row r="68" spans="1:15">
      <c r="A68" t="s">
        <v>52</v>
      </c>
      <c r="O68">
        <f t="shared" si="1"/>
        <v>0</v>
      </c>
    </row>
    <row r="69" spans="1:15">
      <c r="A69" t="s">
        <v>52</v>
      </c>
      <c r="O69">
        <f t="shared" si="1"/>
        <v>0</v>
      </c>
    </row>
    <row r="70" spans="1:15">
      <c r="A70" t="s">
        <v>52</v>
      </c>
      <c r="O70">
        <f t="shared" si="1"/>
        <v>0</v>
      </c>
    </row>
    <row r="71" spans="1:15">
      <c r="A71" t="s">
        <v>52</v>
      </c>
      <c r="O71">
        <f t="shared" si="1"/>
        <v>0</v>
      </c>
    </row>
    <row r="72" spans="1:15">
      <c r="A72" t="s">
        <v>52</v>
      </c>
      <c r="O72">
        <f t="shared" si="1"/>
        <v>0</v>
      </c>
    </row>
    <row r="73" spans="1:15">
      <c r="A73" t="s">
        <v>52</v>
      </c>
      <c r="O73">
        <f t="shared" si="1"/>
        <v>0</v>
      </c>
    </row>
    <row r="74" spans="1:15">
      <c r="A74" t="s">
        <v>52</v>
      </c>
      <c r="O74">
        <f t="shared" si="1"/>
        <v>0</v>
      </c>
    </row>
    <row r="75" spans="1:15">
      <c r="A75" t="s">
        <v>52</v>
      </c>
      <c r="O75">
        <f t="shared" si="1"/>
        <v>0</v>
      </c>
    </row>
    <row r="76" spans="1:15">
      <c r="A76" t="s">
        <v>52</v>
      </c>
      <c r="O76">
        <f t="shared" si="1"/>
        <v>0</v>
      </c>
    </row>
    <row r="77" spans="1:15">
      <c r="A77" t="s">
        <v>52</v>
      </c>
      <c r="O77">
        <f t="shared" si="1"/>
        <v>0</v>
      </c>
    </row>
    <row r="78" spans="1:15">
      <c r="A78" t="s">
        <v>52</v>
      </c>
      <c r="O78">
        <f t="shared" si="1"/>
        <v>0</v>
      </c>
    </row>
    <row r="79" spans="1:15">
      <c r="A79" t="s">
        <v>52</v>
      </c>
      <c r="O79">
        <f t="shared" si="1"/>
        <v>0</v>
      </c>
    </row>
    <row r="80" spans="1:15">
      <c r="A80" t="s">
        <v>52</v>
      </c>
      <c r="O80">
        <f t="shared" si="1"/>
        <v>0</v>
      </c>
    </row>
    <row r="81" spans="1:15">
      <c r="A81" t="s">
        <v>52</v>
      </c>
      <c r="O81">
        <f t="shared" si="1"/>
        <v>0</v>
      </c>
    </row>
    <row r="82" spans="1:15">
      <c r="A82" t="s">
        <v>52</v>
      </c>
      <c r="O82">
        <f t="shared" si="1"/>
        <v>0</v>
      </c>
    </row>
    <row r="83" spans="1:15">
      <c r="A83" t="s">
        <v>52</v>
      </c>
      <c r="O83">
        <f t="shared" si="1"/>
        <v>0</v>
      </c>
    </row>
    <row r="84" spans="1:15">
      <c r="A84" t="s">
        <v>52</v>
      </c>
      <c r="O84">
        <f t="shared" si="1"/>
        <v>0</v>
      </c>
    </row>
    <row r="85" spans="1:15">
      <c r="A85" t="s">
        <v>52</v>
      </c>
      <c r="O85">
        <f t="shared" si="1"/>
        <v>0</v>
      </c>
    </row>
    <row r="86" spans="1:15">
      <c r="A86" t="s">
        <v>52</v>
      </c>
      <c r="O86">
        <f t="shared" si="1"/>
        <v>0</v>
      </c>
    </row>
    <row r="87" spans="1:15">
      <c r="A87" t="s">
        <v>52</v>
      </c>
      <c r="O87">
        <f t="shared" si="1"/>
        <v>0</v>
      </c>
    </row>
    <row r="88" spans="1:15">
      <c r="A88" t="s">
        <v>52</v>
      </c>
      <c r="O88">
        <f t="shared" si="1"/>
        <v>0</v>
      </c>
    </row>
    <row r="89" spans="1:15">
      <c r="A89" t="s">
        <v>52</v>
      </c>
      <c r="O89">
        <f t="shared" si="1"/>
        <v>0</v>
      </c>
    </row>
    <row r="90" spans="1:15">
      <c r="A90" t="s">
        <v>52</v>
      </c>
      <c r="O90">
        <f t="shared" si="1"/>
        <v>0</v>
      </c>
    </row>
    <row r="91" spans="1:15">
      <c r="A91" t="s">
        <v>52</v>
      </c>
      <c r="O91">
        <f t="shared" si="1"/>
        <v>0</v>
      </c>
    </row>
    <row r="92" spans="1:15">
      <c r="A92" t="s">
        <v>52</v>
      </c>
      <c r="O92">
        <f t="shared" si="1"/>
        <v>0</v>
      </c>
    </row>
    <row r="93" spans="1:15">
      <c r="A93" t="s">
        <v>52</v>
      </c>
      <c r="O93">
        <f t="shared" si="1"/>
        <v>0</v>
      </c>
    </row>
    <row r="94" spans="1:15">
      <c r="A94" t="s">
        <v>52</v>
      </c>
      <c r="O94">
        <f t="shared" si="1"/>
        <v>0</v>
      </c>
    </row>
    <row r="95" spans="1:15">
      <c r="A95" t="s">
        <v>52</v>
      </c>
      <c r="O95">
        <f t="shared" si="1"/>
        <v>0</v>
      </c>
    </row>
    <row r="96" spans="1:15">
      <c r="A96" t="s">
        <v>52</v>
      </c>
      <c r="O96">
        <f t="shared" si="1"/>
        <v>0</v>
      </c>
    </row>
    <row r="97" spans="1:15">
      <c r="A97" t="s">
        <v>52</v>
      </c>
      <c r="O97">
        <f t="shared" si="1"/>
        <v>0</v>
      </c>
    </row>
    <row r="98" spans="1:15">
      <c r="A98" t="s">
        <v>52</v>
      </c>
      <c r="O98">
        <f t="shared" si="1"/>
        <v>0</v>
      </c>
    </row>
    <row r="99" spans="1:15">
      <c r="A99" t="s">
        <v>52</v>
      </c>
      <c r="O99">
        <f t="shared" si="1"/>
        <v>0</v>
      </c>
    </row>
    <row r="100" spans="1:15">
      <c r="A100" t="s">
        <v>52</v>
      </c>
      <c r="O100">
        <f t="shared" si="1"/>
        <v>0</v>
      </c>
    </row>
    <row r="101" spans="1:15">
      <c r="A101" t="s">
        <v>52</v>
      </c>
      <c r="O101">
        <f t="shared" si="1"/>
        <v>0</v>
      </c>
    </row>
    <row r="102" spans="1:15">
      <c r="A102" t="s">
        <v>52</v>
      </c>
      <c r="O102">
        <f t="shared" si="1"/>
        <v>0</v>
      </c>
    </row>
    <row r="103" spans="1:15">
      <c r="A103" t="s">
        <v>52</v>
      </c>
      <c r="O103">
        <f t="shared" si="1"/>
        <v>0</v>
      </c>
    </row>
    <row r="104" spans="1:15">
      <c r="A104" t="s">
        <v>52</v>
      </c>
      <c r="O104">
        <f t="shared" si="1"/>
        <v>0</v>
      </c>
    </row>
    <row r="105" spans="1:15">
      <c r="A105" t="s">
        <v>52</v>
      </c>
      <c r="O105">
        <f t="shared" si="1"/>
        <v>0</v>
      </c>
    </row>
    <row r="106" spans="1:15">
      <c r="A106" t="s">
        <v>52</v>
      </c>
      <c r="O106">
        <f t="shared" si="1"/>
        <v>0</v>
      </c>
    </row>
    <row r="107" spans="1:15">
      <c r="A107" t="s">
        <v>52</v>
      </c>
      <c r="O107">
        <f t="shared" si="1"/>
        <v>0</v>
      </c>
    </row>
    <row r="108" spans="1:15">
      <c r="A108" t="s">
        <v>52</v>
      </c>
      <c r="O108">
        <f t="shared" si="1"/>
        <v>0</v>
      </c>
    </row>
    <row r="109" spans="1:15">
      <c r="A109" t="s">
        <v>52</v>
      </c>
      <c r="O109">
        <f t="shared" si="1"/>
        <v>0</v>
      </c>
    </row>
    <row r="110" spans="1:15">
      <c r="A110" t="s">
        <v>52</v>
      </c>
      <c r="O110">
        <f t="shared" si="1"/>
        <v>0</v>
      </c>
    </row>
    <row r="111" spans="1:15">
      <c r="A111" t="s">
        <v>52</v>
      </c>
      <c r="O111">
        <f t="shared" si="1"/>
        <v>0</v>
      </c>
    </row>
    <row r="112" spans="1:15">
      <c r="A112" t="s">
        <v>52</v>
      </c>
      <c r="O112">
        <f t="shared" si="1"/>
        <v>0</v>
      </c>
    </row>
    <row r="113" spans="1:16">
      <c r="A113" t="s">
        <v>52</v>
      </c>
      <c r="O113">
        <f t="shared" si="1"/>
        <v>0</v>
      </c>
    </row>
    <row r="114" spans="1:16">
      <c r="A114" t="s">
        <v>52</v>
      </c>
      <c r="O114">
        <f t="shared" si="1"/>
        <v>0</v>
      </c>
    </row>
    <row r="115" spans="1:16">
      <c r="A115" t="s">
        <v>52</v>
      </c>
      <c r="O115">
        <f t="shared" si="1"/>
        <v>0</v>
      </c>
    </row>
    <row r="116" spans="1:16">
      <c r="A116" t="s">
        <v>52</v>
      </c>
      <c r="O116">
        <f t="shared" si="1"/>
        <v>0</v>
      </c>
    </row>
    <row r="117" spans="1:16">
      <c r="A117" t="s">
        <v>52</v>
      </c>
      <c r="O117">
        <f t="shared" si="1"/>
        <v>0</v>
      </c>
    </row>
    <row r="118" spans="1:16">
      <c r="A118" t="s">
        <v>52</v>
      </c>
      <c r="O118">
        <f t="shared" si="1"/>
        <v>0</v>
      </c>
    </row>
    <row r="119" spans="1:16">
      <c r="A119" t="s">
        <v>52</v>
      </c>
      <c r="O119">
        <f t="shared" si="1"/>
        <v>0</v>
      </c>
    </row>
    <row r="120" spans="1:16">
      <c r="A120" t="s">
        <v>52</v>
      </c>
      <c r="O120">
        <f t="shared" si="1"/>
        <v>0</v>
      </c>
    </row>
    <row r="121" spans="1:16">
      <c r="A121" t="s">
        <v>52</v>
      </c>
      <c r="O121">
        <f t="shared" si="1"/>
        <v>0</v>
      </c>
    </row>
    <row r="122" spans="1:16">
      <c r="A122" t="s">
        <v>52</v>
      </c>
      <c r="O122">
        <f t="shared" si="1"/>
        <v>0</v>
      </c>
    </row>
    <row r="123" spans="1:16">
      <c r="A123" t="s">
        <v>52</v>
      </c>
      <c r="O123">
        <f t="shared" si="1"/>
        <v>0</v>
      </c>
    </row>
    <row r="124" spans="1:16">
      <c r="A124" t="s">
        <v>52</v>
      </c>
      <c r="O124">
        <f t="shared" si="1"/>
        <v>0</v>
      </c>
    </row>
    <row r="125" spans="1:16">
      <c r="A125" t="s">
        <v>52</v>
      </c>
      <c r="O125">
        <f t="shared" si="1"/>
        <v>0</v>
      </c>
    </row>
    <row r="126" spans="1:16">
      <c r="A126" t="s">
        <v>52</v>
      </c>
      <c r="O126">
        <f t="shared" si="1"/>
        <v>0</v>
      </c>
    </row>
    <row r="127" spans="1:16">
      <c r="A127" t="s">
        <v>52</v>
      </c>
      <c r="O127">
        <f t="shared" si="1"/>
        <v>0</v>
      </c>
    </row>
    <row r="128" spans="1:16">
      <c r="A128" s="1" t="s">
        <v>60</v>
      </c>
      <c r="B128">
        <f>SUM(B2:B127)</f>
        <v>0</v>
      </c>
      <c r="C128">
        <f t="shared" ref="C128:O128" si="2">SUM(C2:C127)</f>
        <v>0</v>
      </c>
      <c r="D128">
        <f t="shared" si="2"/>
        <v>0</v>
      </c>
      <c r="E128">
        <f t="shared" si="2"/>
        <v>0</v>
      </c>
      <c r="F128">
        <f t="shared" si="2"/>
        <v>0</v>
      </c>
      <c r="G128">
        <f t="shared" si="2"/>
        <v>0</v>
      </c>
      <c r="H128">
        <f t="shared" si="2"/>
        <v>320</v>
      </c>
      <c r="I128">
        <f t="shared" si="2"/>
        <v>495</v>
      </c>
      <c r="J128">
        <f t="shared" si="2"/>
        <v>521</v>
      </c>
      <c r="K128">
        <f t="shared" si="2"/>
        <v>241</v>
      </c>
      <c r="L128">
        <f t="shared" si="2"/>
        <v>238</v>
      </c>
      <c r="M128">
        <f t="shared" si="2"/>
        <v>210</v>
      </c>
      <c r="N128">
        <f t="shared" si="2"/>
        <v>236</v>
      </c>
      <c r="O128">
        <f t="shared" si="2"/>
        <v>2261</v>
      </c>
      <c r="P128">
        <f>SUM(B128:N128)</f>
        <v>2261</v>
      </c>
    </row>
    <row r="129" spans="1:15">
      <c r="A129" t="s">
        <v>53</v>
      </c>
      <c r="B129">
        <f>Sheet2!B129</f>
        <v>2938</v>
      </c>
      <c r="C129">
        <f>Sheet2!C129</f>
        <v>3161</v>
      </c>
      <c r="D129">
        <f>Sheet2!D129</f>
        <v>3157</v>
      </c>
      <c r="E129">
        <f>Sheet2!E129</f>
        <v>3081</v>
      </c>
      <c r="F129">
        <f>Sheet2!F129</f>
        <v>3217</v>
      </c>
      <c r="G129">
        <f>Sheet2!G129</f>
        <v>3029</v>
      </c>
      <c r="H129">
        <f>Sheet2!H129</f>
        <v>3049</v>
      </c>
      <c r="I129">
        <f>Sheet2!I129</f>
        <v>3042</v>
      </c>
      <c r="J129">
        <f>Sheet2!J129</f>
        <v>2981</v>
      </c>
      <c r="K129">
        <f>Sheet2!K129</f>
        <v>2976</v>
      </c>
      <c r="L129">
        <f>Sheet2!L129</f>
        <v>2926</v>
      </c>
      <c r="M129">
        <f>Sheet2!M129</f>
        <v>2842</v>
      </c>
      <c r="N129">
        <f>Sheet2!N129</f>
        <v>3089</v>
      </c>
      <c r="O129">
        <f>Sheet2!O129</f>
        <v>39488</v>
      </c>
    </row>
    <row r="130" spans="1:15">
      <c r="A130" t="s">
        <v>54</v>
      </c>
      <c r="B130">
        <f>B128/B129</f>
        <v>0</v>
      </c>
      <c r="C130">
        <f t="shared" ref="C130:O130" si="3">C128/C129</f>
        <v>0</v>
      </c>
      <c r="D130">
        <f t="shared" si="3"/>
        <v>0</v>
      </c>
      <c r="E130">
        <f t="shared" si="3"/>
        <v>0</v>
      </c>
      <c r="F130">
        <f t="shared" si="3"/>
        <v>0</v>
      </c>
      <c r="G130">
        <f t="shared" si="3"/>
        <v>0</v>
      </c>
      <c r="H130" s="5">
        <f t="shared" si="3"/>
        <v>0.10495244342407346</v>
      </c>
      <c r="I130" s="5">
        <f t="shared" si="3"/>
        <v>0.16272189349112426</v>
      </c>
      <c r="J130" s="5">
        <f t="shared" si="3"/>
        <v>0.17477356591747736</v>
      </c>
      <c r="K130" s="5">
        <f t="shared" si="3"/>
        <v>8.0981182795698922E-2</v>
      </c>
      <c r="L130" s="5">
        <f t="shared" si="3"/>
        <v>8.1339712918660281E-2</v>
      </c>
      <c r="M130" s="5">
        <f t="shared" si="3"/>
        <v>7.3891625615763554E-2</v>
      </c>
      <c r="N130" s="5">
        <f t="shared" si="3"/>
        <v>7.6400129491744906E-2</v>
      </c>
      <c r="O130" s="5">
        <f t="shared" si="3"/>
        <v>5.725790113452188E-2</v>
      </c>
    </row>
    <row r="131" spans="1:15">
      <c r="A131" t="s">
        <v>55</v>
      </c>
      <c r="C131" s="5" t="e">
        <f>C128/B128-1</f>
        <v>#DIV/0!</v>
      </c>
      <c r="D131" s="5" t="e">
        <f t="shared" ref="D131:N131" si="4">D128/C128-1</f>
        <v>#DIV/0!</v>
      </c>
      <c r="E131" s="5" t="e">
        <f t="shared" si="4"/>
        <v>#DIV/0!</v>
      </c>
      <c r="F131" s="5" t="e">
        <f t="shared" si="4"/>
        <v>#DIV/0!</v>
      </c>
      <c r="G131" s="5" t="e">
        <f t="shared" si="4"/>
        <v>#DIV/0!</v>
      </c>
      <c r="H131" s="5" t="e">
        <f t="shared" si="4"/>
        <v>#DIV/0!</v>
      </c>
      <c r="I131" s="5">
        <f t="shared" si="4"/>
        <v>0.546875</v>
      </c>
      <c r="J131" s="5">
        <f t="shared" si="4"/>
        <v>5.2525252525252419E-2</v>
      </c>
      <c r="K131" s="5">
        <f t="shared" si="4"/>
        <v>-0.5374280230326296</v>
      </c>
      <c r="L131" s="5">
        <f t="shared" si="4"/>
        <v>-1.2448132780082943E-2</v>
      </c>
      <c r="M131" s="5">
        <f t="shared" si="4"/>
        <v>-0.11764705882352944</v>
      </c>
      <c r="N131" s="5">
        <f t="shared" si="4"/>
        <v>0.12380952380952381</v>
      </c>
    </row>
    <row r="132" spans="1:15">
      <c r="A132" s="3" t="s">
        <v>63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f>H128</f>
        <v>320</v>
      </c>
      <c r="I132" s="6">
        <f t="shared" ref="I132:N132" si="5">H132*0.85</f>
        <v>272</v>
      </c>
      <c r="J132" s="6">
        <f t="shared" si="5"/>
        <v>231.2</v>
      </c>
      <c r="K132" s="6">
        <f t="shared" si="5"/>
        <v>196.51999999999998</v>
      </c>
      <c r="L132" s="6">
        <f t="shared" si="5"/>
        <v>167.04199999999997</v>
      </c>
      <c r="M132" s="6">
        <f t="shared" si="5"/>
        <v>141.98569999999998</v>
      </c>
      <c r="N132" s="6">
        <f t="shared" si="5"/>
        <v>120.68784499999998</v>
      </c>
      <c r="O132" s="6">
        <f>SUM(B132:N132)</f>
        <v>1449.4355449999998</v>
      </c>
    </row>
    <row r="135" spans="1:15">
      <c r="H135" t="s">
        <v>45</v>
      </c>
      <c r="I135" t="s">
        <v>46</v>
      </c>
      <c r="J135" t="s">
        <v>47</v>
      </c>
      <c r="K135" t="s">
        <v>48</v>
      </c>
      <c r="L135" t="s">
        <v>49</v>
      </c>
      <c r="M135" t="s">
        <v>50</v>
      </c>
      <c r="N135" t="s">
        <v>51</v>
      </c>
      <c r="O135" t="s">
        <v>11</v>
      </c>
    </row>
    <row r="136" spans="1:15">
      <c r="A136" t="s">
        <v>56</v>
      </c>
      <c r="O136">
        <f>SUM(H136:N136)</f>
        <v>0</v>
      </c>
    </row>
    <row r="137" spans="1:15">
      <c r="A137" t="s">
        <v>57</v>
      </c>
      <c r="O137">
        <f>SUM(H137:N137)/2</f>
        <v>0</v>
      </c>
    </row>
    <row r="138" spans="1:15">
      <c r="A138" t="s">
        <v>64</v>
      </c>
      <c r="O138">
        <f>SUM(O136:O137)</f>
        <v>0</v>
      </c>
    </row>
    <row r="140" spans="1:15">
      <c r="A140" t="s">
        <v>65</v>
      </c>
      <c r="O140">
        <f>O128+O138</f>
        <v>2261</v>
      </c>
    </row>
    <row r="141" spans="1:15">
      <c r="A141" t="s">
        <v>37</v>
      </c>
      <c r="B141">
        <f>SUM(H128:N128)</f>
        <v>2261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6487-3D44-164A-85A4-8137D735D113}">
  <dimension ref="A1:O180"/>
  <sheetViews>
    <sheetView tabSelected="1" topLeftCell="A126" zoomScale="91" zoomScaleNormal="100" workbookViewId="0">
      <selection activeCell="B137" sqref="B137"/>
    </sheetView>
  </sheetViews>
  <sheetFormatPr baseColWidth="10" defaultRowHeight="16"/>
  <cols>
    <col min="1" max="1" width="38.33203125" bestFit="1" customWidth="1"/>
  </cols>
  <sheetData>
    <row r="1" spans="1:2">
      <c r="A1" s="4" t="s">
        <v>20</v>
      </c>
      <c r="B1" s="2"/>
    </row>
    <row r="2" spans="1:2">
      <c r="B2" s="2"/>
    </row>
    <row r="3" spans="1:2">
      <c r="A3" t="s">
        <v>21</v>
      </c>
      <c r="B3" s="2">
        <f>Sheet1!B108</f>
        <v>20.783999999999999</v>
      </c>
    </row>
    <row r="4" spans="1:2">
      <c r="A4" t="s">
        <v>22</v>
      </c>
      <c r="B4" s="2">
        <f>Sheet1!B109</f>
        <v>11.465999999999999</v>
      </c>
    </row>
    <row r="5" spans="1:2">
      <c r="A5" t="s">
        <v>23</v>
      </c>
      <c r="B5" s="2">
        <f>Sheet1!B110</f>
        <v>8.25</v>
      </c>
    </row>
    <row r="6" spans="1:2">
      <c r="A6" t="s">
        <v>67</v>
      </c>
      <c r="B6" s="2">
        <f>Sheet1!B111</f>
        <v>7.4999999999999997E-2</v>
      </c>
    </row>
    <row r="7" spans="1:2">
      <c r="A7" t="s">
        <v>10</v>
      </c>
      <c r="B7" s="2">
        <f>Sheet1!B112</f>
        <v>3.9909999999999997</v>
      </c>
    </row>
    <row r="8" spans="1:2">
      <c r="A8" t="s">
        <v>66</v>
      </c>
      <c r="B8" s="2">
        <f>Sheet1!B113</f>
        <v>44.566000000000003</v>
      </c>
    </row>
    <row r="9" spans="1:2">
      <c r="A9" t="s">
        <v>68</v>
      </c>
      <c r="B9" s="2">
        <f>Sheet1!B114</f>
        <v>19.716000000000001</v>
      </c>
    </row>
    <row r="10" spans="1:2">
      <c r="B10" s="2"/>
    </row>
    <row r="11" spans="1:2">
      <c r="B11" s="2"/>
    </row>
    <row r="12" spans="1:2">
      <c r="A12" s="4" t="s">
        <v>24</v>
      </c>
      <c r="B12" s="2"/>
    </row>
    <row r="13" spans="1:2">
      <c r="B13" s="2"/>
    </row>
    <row r="14" spans="1:2">
      <c r="A14" t="s">
        <v>17</v>
      </c>
      <c r="B14" s="2">
        <f>Sheet1!B118</f>
        <v>0</v>
      </c>
    </row>
    <row r="15" spans="1:2">
      <c r="A15" t="s">
        <v>25</v>
      </c>
      <c r="B15" s="2">
        <f>Sheet1!B119</f>
        <v>5.8319999999999999</v>
      </c>
    </row>
    <row r="16" spans="1:2">
      <c r="A16" t="s">
        <v>26</v>
      </c>
      <c r="B16" s="2">
        <f>Sheet1!B120</f>
        <v>3.5170000000000003</v>
      </c>
    </row>
    <row r="17" spans="1:2">
      <c r="A17" t="s">
        <v>27</v>
      </c>
      <c r="B17" s="2">
        <f>Sheet1!B121</f>
        <v>9.3490000000000002</v>
      </c>
    </row>
    <row r="18" spans="1:2">
      <c r="A18" t="s">
        <v>31</v>
      </c>
      <c r="B18" s="2">
        <f>Sheet1!B122</f>
        <v>9.3490000000000002</v>
      </c>
    </row>
    <row r="19" spans="1:2">
      <c r="B19" s="2"/>
    </row>
    <row r="20" spans="1:2">
      <c r="A20" t="s">
        <v>19</v>
      </c>
      <c r="B20" s="2">
        <f>Sheet1!B124</f>
        <v>0</v>
      </c>
    </row>
    <row r="21" spans="1:2">
      <c r="A21" t="s">
        <v>28</v>
      </c>
      <c r="B21" s="2">
        <f>Sheet1!B125</f>
        <v>8.4000000000000005E-2</v>
      </c>
    </row>
    <row r="22" spans="1:2">
      <c r="A22" t="s">
        <v>29</v>
      </c>
      <c r="B22" s="2">
        <f>Sheet1!B126</f>
        <v>8.3000000000000004E-2</v>
      </c>
    </row>
    <row r="23" spans="1:2">
      <c r="A23" t="s">
        <v>30</v>
      </c>
      <c r="B23" s="2">
        <f>Sheet1!B127</f>
        <v>0.16700000000000001</v>
      </c>
    </row>
    <row r="24" spans="1:2">
      <c r="A24" t="s">
        <v>69</v>
      </c>
      <c r="B24" s="2">
        <f>Sheet1!B128</f>
        <v>0.16700000000000001</v>
      </c>
    </row>
    <row r="25" spans="1:2">
      <c r="B25" s="2"/>
    </row>
    <row r="26" spans="1:2">
      <c r="A26" s="4" t="s">
        <v>32</v>
      </c>
      <c r="B26" s="2"/>
    </row>
    <row r="27" spans="1:2">
      <c r="B27" s="2"/>
    </row>
    <row r="28" spans="1:2">
      <c r="A28" t="s">
        <v>34</v>
      </c>
      <c r="B28" s="2">
        <f>Sheet1!B132</f>
        <v>3.9990000000000001</v>
      </c>
    </row>
    <row r="29" spans="1:2">
      <c r="A29" t="s">
        <v>33</v>
      </c>
      <c r="B29" s="2">
        <f>Sheet1!B133</f>
        <v>3.65</v>
      </c>
    </row>
    <row r="30" spans="1:2">
      <c r="A30" t="s">
        <v>37</v>
      </c>
      <c r="B30" s="2">
        <f>Sheet1!B134</f>
        <v>7.649</v>
      </c>
    </row>
    <row r="31" spans="1:2">
      <c r="B31" s="2"/>
    </row>
    <row r="32" spans="1:2">
      <c r="A32" s="4" t="s">
        <v>16</v>
      </c>
      <c r="B32" s="2"/>
    </row>
    <row r="33" spans="1:15">
      <c r="B33" s="2"/>
    </row>
    <row r="34" spans="1:15">
      <c r="A34" t="s">
        <v>1</v>
      </c>
      <c r="B34" s="2">
        <f>Sheet1!B138</f>
        <v>0</v>
      </c>
    </row>
    <row r="35" spans="1:15">
      <c r="A35" t="s">
        <v>14</v>
      </c>
      <c r="B35" s="2">
        <f>Sheet1!B139</f>
        <v>9.9149999999999991</v>
      </c>
    </row>
    <row r="36" spans="1:15">
      <c r="A36" t="s">
        <v>6</v>
      </c>
      <c r="B36" s="2">
        <f>Sheet1!B140</f>
        <v>7.25</v>
      </c>
    </row>
    <row r="37" spans="1:15">
      <c r="A37" t="s">
        <v>36</v>
      </c>
      <c r="B37" s="2">
        <f>Sheet1!B141</f>
        <v>17.164999999999999</v>
      </c>
    </row>
    <row r="38" spans="1:15">
      <c r="B38" s="2"/>
    </row>
    <row r="39" spans="1:15">
      <c r="A39" s="4" t="s">
        <v>15</v>
      </c>
      <c r="B39" s="2"/>
    </row>
    <row r="40" spans="1:15">
      <c r="B40" s="2"/>
    </row>
    <row r="41" spans="1:15">
      <c r="A41" t="s">
        <v>18</v>
      </c>
      <c r="B41" s="2">
        <f>Sheet1!B145</f>
        <v>20.783999999999999</v>
      </c>
    </row>
    <row r="42" spans="1:15">
      <c r="A42" t="s">
        <v>14</v>
      </c>
      <c r="B42" s="2">
        <f>Sheet1!B146</f>
        <v>1.5510000000000002</v>
      </c>
    </row>
    <row r="43" spans="1:15">
      <c r="A43" t="s">
        <v>6</v>
      </c>
      <c r="B43" s="2">
        <f>Sheet1!B147</f>
        <v>1</v>
      </c>
    </row>
    <row r="44" spans="1:15">
      <c r="A44" t="s">
        <v>35</v>
      </c>
      <c r="B44" s="2">
        <f>Sheet1!B148</f>
        <v>23.335000000000001</v>
      </c>
    </row>
    <row r="45" spans="1:15">
      <c r="A45" t="s">
        <v>100</v>
      </c>
      <c r="B45" s="2">
        <f>SUM(B42:B43)</f>
        <v>2.5510000000000002</v>
      </c>
    </row>
    <row r="47" spans="1:15">
      <c r="B47" t="e" cm="1">
        <f t="array" ref="B47">B47:O47K</f>
        <v>#NAME?</v>
      </c>
      <c r="C47" t="s">
        <v>40</v>
      </c>
      <c r="D47" t="s">
        <v>41</v>
      </c>
      <c r="E47" t="s">
        <v>42</v>
      </c>
      <c r="F47" t="s">
        <v>43</v>
      </c>
      <c r="G47" t="s">
        <v>44</v>
      </c>
      <c r="H47" t="s">
        <v>45</v>
      </c>
      <c r="I47" t="s">
        <v>46</v>
      </c>
      <c r="J47" t="s">
        <v>47</v>
      </c>
      <c r="K47" t="s">
        <v>48</v>
      </c>
      <c r="L47" t="s">
        <v>49</v>
      </c>
      <c r="M47" t="s">
        <v>50</v>
      </c>
      <c r="N47" t="s">
        <v>51</v>
      </c>
      <c r="O47" t="s">
        <v>11</v>
      </c>
    </row>
    <row r="48" spans="1:15">
      <c r="A48" s="4" t="s">
        <v>70</v>
      </c>
      <c r="B48">
        <f>Sheet2!B129</f>
        <v>2938</v>
      </c>
      <c r="C48">
        <f>Sheet2!C129</f>
        <v>3161</v>
      </c>
      <c r="D48">
        <f>Sheet2!D129</f>
        <v>3157</v>
      </c>
      <c r="E48">
        <f>Sheet2!E129</f>
        <v>3081</v>
      </c>
      <c r="F48">
        <f>Sheet2!F129</f>
        <v>3217</v>
      </c>
      <c r="G48">
        <f>Sheet2!G129</f>
        <v>3029</v>
      </c>
      <c r="H48">
        <f>Sheet2!H129</f>
        <v>3049</v>
      </c>
      <c r="I48">
        <f>Sheet2!I129</f>
        <v>3042</v>
      </c>
      <c r="J48">
        <f>Sheet2!J129</f>
        <v>2981</v>
      </c>
      <c r="K48">
        <f>Sheet2!K129</f>
        <v>2976</v>
      </c>
      <c r="L48">
        <f>Sheet2!L129</f>
        <v>2926</v>
      </c>
      <c r="M48">
        <f>Sheet2!M129</f>
        <v>2842</v>
      </c>
      <c r="N48">
        <f>Sheet2!N129</f>
        <v>3089</v>
      </c>
      <c r="O48">
        <f>Sheet2!O129</f>
        <v>39488</v>
      </c>
    </row>
    <row r="50" spans="1:2">
      <c r="A50" t="s">
        <v>71</v>
      </c>
      <c r="B50">
        <f>SUM(B48:G48)</f>
        <v>18583</v>
      </c>
    </row>
    <row r="51" spans="1:2">
      <c r="A51" t="s">
        <v>72</v>
      </c>
      <c r="B51">
        <f>SUM(E48:G48)</f>
        <v>9327</v>
      </c>
    </row>
    <row r="52" spans="1:2">
      <c r="A52" t="s">
        <v>73</v>
      </c>
      <c r="B52">
        <f>SUM(F48:G48)</f>
        <v>6246</v>
      </c>
    </row>
    <row r="53" spans="1:2">
      <c r="A53" t="s">
        <v>74</v>
      </c>
      <c r="B53">
        <f>SUM(H48:J48)</f>
        <v>9072</v>
      </c>
    </row>
    <row r="54" spans="1:2">
      <c r="A54" t="s">
        <v>75</v>
      </c>
      <c r="B54">
        <f>SUM(K48:N48)</f>
        <v>11833</v>
      </c>
    </row>
    <row r="55" spans="1:2">
      <c r="A55" t="s">
        <v>76</v>
      </c>
      <c r="B55">
        <f>SUM(H48:N48)</f>
        <v>20905</v>
      </c>
    </row>
    <row r="59" spans="1:2">
      <c r="A59" s="4" t="s">
        <v>106</v>
      </c>
    </row>
    <row r="61" spans="1:2">
      <c r="A61" t="s">
        <v>107</v>
      </c>
      <c r="B61">
        <f>Sheet2!O140</f>
        <v>2216</v>
      </c>
    </row>
    <row r="62" spans="1:2">
      <c r="A62" t="s">
        <v>108</v>
      </c>
      <c r="B62">
        <f>Sheet3!O140</f>
        <v>30</v>
      </c>
    </row>
    <row r="63" spans="1:2">
      <c r="A63" t="s">
        <v>109</v>
      </c>
      <c r="B63">
        <f>Sheet4!O140</f>
        <v>2261</v>
      </c>
    </row>
    <row r="64" spans="1:2">
      <c r="A64" s="1" t="s">
        <v>11</v>
      </c>
      <c r="B64">
        <f>SUM(B61:B63)</f>
        <v>4507</v>
      </c>
    </row>
    <row r="65" spans="1:4">
      <c r="A65" t="s">
        <v>81</v>
      </c>
      <c r="B65">
        <f>Sheet2!B141</f>
        <v>2093</v>
      </c>
    </row>
    <row r="66" spans="1:4">
      <c r="A66" t="s">
        <v>101</v>
      </c>
      <c r="B66">
        <f>Sheet3!B141</f>
        <v>30</v>
      </c>
    </row>
    <row r="67" spans="1:4">
      <c r="A67" t="s">
        <v>82</v>
      </c>
      <c r="B67">
        <f>Sheet4!B141</f>
        <v>2261</v>
      </c>
    </row>
    <row r="68" spans="1:4">
      <c r="A68" s="1" t="s">
        <v>11</v>
      </c>
      <c r="B68">
        <f>SUM(B65:B67)</f>
        <v>4384</v>
      </c>
    </row>
    <row r="72" spans="1:4">
      <c r="A72" s="4" t="s">
        <v>77</v>
      </c>
    </row>
    <row r="73" spans="1:4">
      <c r="A73" s="4" t="s">
        <v>78</v>
      </c>
    </row>
    <row r="74" spans="1:4">
      <c r="B74" t="s">
        <v>90</v>
      </c>
      <c r="C74" t="s">
        <v>92</v>
      </c>
      <c r="D74" t="s">
        <v>104</v>
      </c>
    </row>
    <row r="75" spans="1:4">
      <c r="A75" t="s">
        <v>85</v>
      </c>
      <c r="B75">
        <f>O48</f>
        <v>39488</v>
      </c>
      <c r="C75" s="2">
        <f>B8</f>
        <v>44.566000000000003</v>
      </c>
      <c r="D75" s="6">
        <f>B75/C75</f>
        <v>886.05663510299325</v>
      </c>
    </row>
    <row r="76" spans="1:4">
      <c r="D76" s="6"/>
    </row>
    <row r="77" spans="1:4">
      <c r="A77" t="s">
        <v>18</v>
      </c>
      <c r="B77">
        <f>B50</f>
        <v>18583</v>
      </c>
      <c r="C77" s="2">
        <f>B41</f>
        <v>20.783999999999999</v>
      </c>
      <c r="D77" s="6">
        <f t="shared" ref="D77:D80" si="0">B77/C77</f>
        <v>894.10123171670523</v>
      </c>
    </row>
    <row r="78" spans="1:4">
      <c r="A78" t="s">
        <v>17</v>
      </c>
      <c r="B78">
        <f>G48</f>
        <v>3029</v>
      </c>
      <c r="C78" s="2">
        <f>B14</f>
        <v>0</v>
      </c>
      <c r="D78" s="6" t="e">
        <f t="shared" si="0"/>
        <v>#DIV/0!</v>
      </c>
    </row>
    <row r="79" spans="1:4">
      <c r="A79" t="s">
        <v>19</v>
      </c>
      <c r="B79">
        <f>G48</f>
        <v>3029</v>
      </c>
      <c r="C79" s="2">
        <f>B20</f>
        <v>0</v>
      </c>
      <c r="D79" s="6" t="e">
        <f t="shared" si="0"/>
        <v>#DIV/0!</v>
      </c>
    </row>
    <row r="80" spans="1:4">
      <c r="A80" t="s">
        <v>105</v>
      </c>
      <c r="B80">
        <f>B50</f>
        <v>18583</v>
      </c>
      <c r="C80" s="2">
        <f>B3</f>
        <v>20.783999999999999</v>
      </c>
      <c r="D80" s="6">
        <f t="shared" si="0"/>
        <v>894.10123171670523</v>
      </c>
    </row>
    <row r="81" spans="1:4">
      <c r="D81" s="6"/>
    </row>
    <row r="82" spans="1:4">
      <c r="A82" t="s">
        <v>86</v>
      </c>
      <c r="B82">
        <f>B53</f>
        <v>9072</v>
      </c>
      <c r="C82" s="2">
        <f>B42</f>
        <v>1.5510000000000002</v>
      </c>
      <c r="D82" s="6">
        <f t="shared" ref="D82:D86" si="1">B82/C82</f>
        <v>5849.129593810444</v>
      </c>
    </row>
    <row r="83" spans="1:4">
      <c r="A83" t="s">
        <v>25</v>
      </c>
      <c r="B83">
        <f>B53</f>
        <v>9072</v>
      </c>
      <c r="C83" s="2">
        <f>B15</f>
        <v>5.8319999999999999</v>
      </c>
      <c r="D83" s="6">
        <f t="shared" si="1"/>
        <v>1555.5555555555557</v>
      </c>
    </row>
    <row r="84" spans="1:4">
      <c r="A84" t="s">
        <v>28</v>
      </c>
      <c r="B84">
        <f>B53</f>
        <v>9072</v>
      </c>
      <c r="C84" s="2">
        <f>B21</f>
        <v>8.4000000000000005E-2</v>
      </c>
      <c r="D84" s="6">
        <f t="shared" si="1"/>
        <v>108000</v>
      </c>
    </row>
    <row r="85" spans="1:4">
      <c r="A85" t="s">
        <v>34</v>
      </c>
      <c r="B85">
        <f>B53</f>
        <v>9072</v>
      </c>
      <c r="C85" s="2">
        <f>B28</f>
        <v>3.9990000000000001</v>
      </c>
      <c r="D85" s="6">
        <f t="shared" si="1"/>
        <v>2268.5671417854464</v>
      </c>
    </row>
    <row r="86" spans="1:4">
      <c r="A86" t="s">
        <v>22</v>
      </c>
      <c r="B86">
        <f>B53</f>
        <v>9072</v>
      </c>
      <c r="C86" s="2">
        <f>B4</f>
        <v>11.465999999999999</v>
      </c>
      <c r="D86" s="6">
        <f t="shared" si="1"/>
        <v>791.20879120879124</v>
      </c>
    </row>
    <row r="87" spans="1:4">
      <c r="D87" s="6"/>
    </row>
    <row r="88" spans="1:4">
      <c r="A88" t="s">
        <v>87</v>
      </c>
      <c r="B88">
        <f>B54</f>
        <v>11833</v>
      </c>
      <c r="C88" s="2">
        <f>B43</f>
        <v>1</v>
      </c>
      <c r="D88" s="6">
        <f t="shared" ref="D88:D92" si="2">B88/C88</f>
        <v>11833</v>
      </c>
    </row>
    <row r="89" spans="1:4">
      <c r="A89" t="s">
        <v>26</v>
      </c>
      <c r="B89">
        <f>B54</f>
        <v>11833</v>
      </c>
      <c r="C89" s="2">
        <f>B16</f>
        <v>3.5170000000000003</v>
      </c>
      <c r="D89" s="6">
        <f t="shared" si="2"/>
        <v>3364.5152118282622</v>
      </c>
    </row>
    <row r="90" spans="1:4">
      <c r="A90" t="s">
        <v>29</v>
      </c>
      <c r="B90">
        <f>B54</f>
        <v>11833</v>
      </c>
      <c r="C90" s="2">
        <f>B22</f>
        <v>8.3000000000000004E-2</v>
      </c>
      <c r="D90" s="6">
        <f t="shared" si="2"/>
        <v>142566.26506024096</v>
      </c>
    </row>
    <row r="91" spans="1:4">
      <c r="A91" t="s">
        <v>33</v>
      </c>
      <c r="B91">
        <f>B54</f>
        <v>11833</v>
      </c>
      <c r="C91" s="2">
        <f>B29</f>
        <v>3.65</v>
      </c>
      <c r="D91" s="6">
        <f t="shared" si="2"/>
        <v>3241.9178082191784</v>
      </c>
    </row>
    <row r="92" spans="1:4">
      <c r="A92" t="s">
        <v>23</v>
      </c>
      <c r="B92">
        <f>B54</f>
        <v>11833</v>
      </c>
      <c r="C92" s="2">
        <f>B5</f>
        <v>8.25</v>
      </c>
      <c r="D92" s="6">
        <f t="shared" si="2"/>
        <v>1434.3030303030303</v>
      </c>
    </row>
    <row r="94" spans="1:4">
      <c r="A94" s="4" t="s">
        <v>88</v>
      </c>
    </row>
    <row r="95" spans="1:4">
      <c r="A95" s="7"/>
      <c r="B95" t="s">
        <v>90</v>
      </c>
      <c r="C95" t="s">
        <v>92</v>
      </c>
      <c r="D95" t="s">
        <v>104</v>
      </c>
    </row>
    <row r="96" spans="1:4">
      <c r="A96" t="s">
        <v>80</v>
      </c>
      <c r="B96">
        <f>B55</f>
        <v>20905</v>
      </c>
      <c r="C96" s="2">
        <f>B45</f>
        <v>2.5510000000000002</v>
      </c>
      <c r="D96" s="6">
        <f>B96/C96</f>
        <v>8194.8255586044688</v>
      </c>
    </row>
    <row r="97" spans="1:4">
      <c r="A97" t="s">
        <v>81</v>
      </c>
      <c r="B97">
        <f>B55</f>
        <v>20905</v>
      </c>
      <c r="C97" s="2">
        <f>B18</f>
        <v>9.3490000000000002</v>
      </c>
      <c r="D97" s="6">
        <f t="shared" ref="D97:D100" si="3">B97/C97</f>
        <v>2236.0680286661673</v>
      </c>
    </row>
    <row r="98" spans="1:4">
      <c r="A98" t="s">
        <v>101</v>
      </c>
      <c r="B98">
        <f>B55</f>
        <v>20905</v>
      </c>
      <c r="C98" s="2">
        <f>B24</f>
        <v>0.16700000000000001</v>
      </c>
      <c r="D98" s="6">
        <f t="shared" si="3"/>
        <v>125179.64071856286</v>
      </c>
    </row>
    <row r="99" spans="1:4">
      <c r="A99" t="s">
        <v>82</v>
      </c>
      <c r="B99">
        <f>B55</f>
        <v>20905</v>
      </c>
      <c r="C99" s="2">
        <f>B30</f>
        <v>7.649</v>
      </c>
      <c r="D99" s="6">
        <f t="shared" si="3"/>
        <v>2733.0369983004316</v>
      </c>
    </row>
    <row r="100" spans="1:4">
      <c r="A100" t="s">
        <v>83</v>
      </c>
      <c r="B100">
        <f>B55</f>
        <v>20905</v>
      </c>
      <c r="C100" s="2">
        <f>SUM(C97:C99)</f>
        <v>17.164999999999999</v>
      </c>
      <c r="D100" s="6">
        <f t="shared" si="3"/>
        <v>1217.8852315758811</v>
      </c>
    </row>
    <row r="104" spans="1:4">
      <c r="A104" s="4" t="s">
        <v>89</v>
      </c>
    </row>
    <row r="105" spans="1:4">
      <c r="B105" t="s">
        <v>91</v>
      </c>
      <c r="C105" t="s">
        <v>92</v>
      </c>
      <c r="D105" t="s">
        <v>93</v>
      </c>
    </row>
    <row r="106" spans="1:4">
      <c r="A106" t="s">
        <v>85</v>
      </c>
      <c r="B106" s="8">
        <v>51</v>
      </c>
      <c r="C106" s="2">
        <f>B8</f>
        <v>44.566000000000003</v>
      </c>
      <c r="D106" s="2">
        <f>C106/B106</f>
        <v>0.87384313725490204</v>
      </c>
    </row>
    <row r="107" spans="1:4">
      <c r="D107" s="2"/>
    </row>
    <row r="108" spans="1:4">
      <c r="A108" t="s">
        <v>18</v>
      </c>
      <c r="B108" s="8">
        <v>33</v>
      </c>
      <c r="C108" s="2">
        <f>B41</f>
        <v>20.783999999999999</v>
      </c>
      <c r="D108" s="2">
        <f t="shared" ref="D108:D111" si="4">C108/B108</f>
        <v>0.62981818181818183</v>
      </c>
    </row>
    <row r="109" spans="1:4">
      <c r="A109" t="s">
        <v>17</v>
      </c>
      <c r="B109" s="8">
        <v>33</v>
      </c>
      <c r="C109" s="2">
        <f>B14</f>
        <v>0</v>
      </c>
      <c r="D109" s="2">
        <f t="shared" si="4"/>
        <v>0</v>
      </c>
    </row>
    <row r="110" spans="1:4">
      <c r="A110" t="s">
        <v>79</v>
      </c>
      <c r="B110" s="8">
        <v>33</v>
      </c>
      <c r="C110" s="2">
        <f>B20</f>
        <v>0</v>
      </c>
      <c r="D110" s="2">
        <f t="shared" si="4"/>
        <v>0</v>
      </c>
    </row>
    <row r="111" spans="1:4">
      <c r="A111" t="s">
        <v>84</v>
      </c>
      <c r="B111" s="8">
        <v>33</v>
      </c>
      <c r="C111" s="2">
        <f>B3</f>
        <v>20.783999999999999</v>
      </c>
      <c r="D111" s="2">
        <f t="shared" si="4"/>
        <v>0.62981818181818183</v>
      </c>
    </row>
    <row r="112" spans="1:4">
      <c r="D112" s="2"/>
    </row>
    <row r="113" spans="1:4">
      <c r="A113" t="s">
        <v>86</v>
      </c>
      <c r="B113" s="8">
        <v>11</v>
      </c>
      <c r="C113" s="2">
        <f>B42</f>
        <v>1.5510000000000002</v>
      </c>
      <c r="D113" s="2">
        <f t="shared" ref="D113:D117" si="5">C113/B113</f>
        <v>0.14100000000000001</v>
      </c>
    </row>
    <row r="114" spans="1:4">
      <c r="A114" t="s">
        <v>25</v>
      </c>
      <c r="B114" s="8">
        <v>11</v>
      </c>
      <c r="C114" s="2">
        <f>B15</f>
        <v>5.8319999999999999</v>
      </c>
      <c r="D114" s="2">
        <f t="shared" si="5"/>
        <v>0.5301818181818182</v>
      </c>
    </row>
    <row r="115" spans="1:4">
      <c r="A115" t="s">
        <v>28</v>
      </c>
      <c r="B115" s="8">
        <v>11</v>
      </c>
      <c r="C115" s="2">
        <f>B21</f>
        <v>8.4000000000000005E-2</v>
      </c>
      <c r="D115" s="2">
        <f t="shared" si="5"/>
        <v>7.6363636363636364E-3</v>
      </c>
    </row>
    <row r="116" spans="1:4">
      <c r="A116" t="s">
        <v>34</v>
      </c>
      <c r="B116" s="8">
        <v>11</v>
      </c>
      <c r="C116" s="2">
        <f>B28</f>
        <v>3.9990000000000001</v>
      </c>
      <c r="D116" s="2">
        <f t="shared" si="5"/>
        <v>0.36354545454545456</v>
      </c>
    </row>
    <row r="117" spans="1:4">
      <c r="A117" t="s">
        <v>22</v>
      </c>
      <c r="B117" s="8">
        <v>11</v>
      </c>
      <c r="C117" s="2">
        <f>B4</f>
        <v>11.465999999999999</v>
      </c>
      <c r="D117" s="2">
        <f t="shared" si="5"/>
        <v>1.0423636363636364</v>
      </c>
    </row>
    <row r="118" spans="1:4">
      <c r="D118" s="2"/>
    </row>
    <row r="119" spans="1:4">
      <c r="A119" t="s">
        <v>87</v>
      </c>
      <c r="B119" s="8">
        <v>7</v>
      </c>
      <c r="C119" s="2">
        <f>B43</f>
        <v>1</v>
      </c>
      <c r="D119" s="2">
        <f t="shared" ref="D119:D123" si="6">C119/B119</f>
        <v>0.14285714285714285</v>
      </c>
    </row>
    <row r="120" spans="1:4">
      <c r="A120" t="s">
        <v>26</v>
      </c>
      <c r="B120" s="8">
        <v>7</v>
      </c>
      <c r="C120" s="2">
        <f>B16</f>
        <v>3.5170000000000003</v>
      </c>
      <c r="D120" s="2">
        <f t="shared" si="6"/>
        <v>0.50242857142857145</v>
      </c>
    </row>
    <row r="121" spans="1:4">
      <c r="A121" t="s">
        <v>29</v>
      </c>
      <c r="B121" s="8">
        <v>7</v>
      </c>
      <c r="C121" s="2">
        <f>B22</f>
        <v>8.3000000000000004E-2</v>
      </c>
      <c r="D121" s="2">
        <f t="shared" si="6"/>
        <v>1.1857142857142858E-2</v>
      </c>
    </row>
    <row r="122" spans="1:4">
      <c r="A122" t="s">
        <v>33</v>
      </c>
      <c r="B122" s="8">
        <v>7</v>
      </c>
      <c r="C122" s="2">
        <f>B29</f>
        <v>3.65</v>
      </c>
      <c r="D122" s="2">
        <f t="shared" si="6"/>
        <v>0.52142857142857146</v>
      </c>
    </row>
    <row r="123" spans="1:4">
      <c r="A123" t="s">
        <v>23</v>
      </c>
      <c r="B123" s="8">
        <v>7</v>
      </c>
      <c r="C123" s="2">
        <f>B5</f>
        <v>8.25</v>
      </c>
      <c r="D123" s="2">
        <f t="shared" si="6"/>
        <v>1.1785714285714286</v>
      </c>
    </row>
    <row r="126" spans="1:4">
      <c r="A126" s="4" t="s">
        <v>119</v>
      </c>
    </row>
    <row r="128" spans="1:4">
      <c r="A128" t="s">
        <v>120</v>
      </c>
      <c r="B128">
        <f>B68</f>
        <v>4384</v>
      </c>
    </row>
    <row r="129" spans="1:3">
      <c r="A129" t="s">
        <v>98</v>
      </c>
      <c r="B129" s="2">
        <f>C100</f>
        <v>17.164999999999999</v>
      </c>
    </row>
    <row r="130" spans="1:3">
      <c r="A130" t="s">
        <v>121</v>
      </c>
      <c r="B130" s="6">
        <f>B128/B129</f>
        <v>255.40343722691526</v>
      </c>
    </row>
    <row r="134" spans="1:3">
      <c r="A134" s="4" t="s">
        <v>94</v>
      </c>
    </row>
    <row r="135" spans="1:3">
      <c r="B135" t="s">
        <v>102</v>
      </c>
      <c r="C135" t="s">
        <v>103</v>
      </c>
    </row>
    <row r="136" spans="1:3">
      <c r="A136" t="s">
        <v>170</v>
      </c>
      <c r="B136" s="8">
        <v>26</v>
      </c>
      <c r="C136">
        <f>B136*6</f>
        <v>156</v>
      </c>
    </row>
    <row r="137" spans="1:3">
      <c r="A137" t="s">
        <v>83</v>
      </c>
      <c r="B137" s="9">
        <f>C137/6</f>
        <v>42.567239537819212</v>
      </c>
      <c r="C137" s="6">
        <f>B130</f>
        <v>255.40343722691526</v>
      </c>
    </row>
    <row r="139" spans="1:3">
      <c r="A139" t="s">
        <v>95</v>
      </c>
      <c r="B139" s="9">
        <f>C137/C136-1</f>
        <v>0.63720152068535429</v>
      </c>
    </row>
    <row r="140" spans="1:3">
      <c r="A140" t="s">
        <v>96</v>
      </c>
      <c r="B140" s="9">
        <f>SUM(B139*B129)-B129</f>
        <v>-6.2274358974358925</v>
      </c>
    </row>
    <row r="144" spans="1:3">
      <c r="A144" s="4" t="s">
        <v>97</v>
      </c>
    </row>
    <row r="145" spans="1:3">
      <c r="B145" t="s">
        <v>102</v>
      </c>
      <c r="C145" t="s">
        <v>103</v>
      </c>
    </row>
    <row r="146" spans="1:3">
      <c r="A146" t="s">
        <v>170</v>
      </c>
      <c r="B146" s="8">
        <v>26</v>
      </c>
      <c r="C146">
        <f>B146*5</f>
        <v>130</v>
      </c>
    </row>
    <row r="147" spans="1:3">
      <c r="A147" t="s">
        <v>83</v>
      </c>
      <c r="B147" s="9">
        <f>C147/5</f>
        <v>51.080687445383049</v>
      </c>
      <c r="C147" s="6">
        <f>C137</f>
        <v>255.40343722691526</v>
      </c>
    </row>
    <row r="149" spans="1:3">
      <c r="A149" t="s">
        <v>95</v>
      </c>
      <c r="B149" s="9">
        <f>C147/C146</f>
        <v>1.9646418248224251</v>
      </c>
    </row>
    <row r="150" spans="1:3">
      <c r="A150" t="s">
        <v>96</v>
      </c>
      <c r="B150" s="9">
        <f>SUM(B149*B129)-B129</f>
        <v>16.558076923076925</v>
      </c>
    </row>
    <row r="154" spans="1:3">
      <c r="A154" s="4" t="s">
        <v>99</v>
      </c>
    </row>
    <row r="155" spans="1:3">
      <c r="B155" t="s">
        <v>102</v>
      </c>
      <c r="C155" t="s">
        <v>103</v>
      </c>
    </row>
    <row r="156" spans="1:3">
      <c r="A156" t="s">
        <v>170</v>
      </c>
      <c r="B156" s="8">
        <v>26</v>
      </c>
      <c r="C156">
        <f>B156*4</f>
        <v>104</v>
      </c>
    </row>
    <row r="157" spans="1:3">
      <c r="A157" t="s">
        <v>83</v>
      </c>
      <c r="B157" s="9">
        <f>C157/4</f>
        <v>63.850859306728815</v>
      </c>
      <c r="C157" s="6">
        <f>C137</f>
        <v>255.40343722691526</v>
      </c>
    </row>
    <row r="159" spans="1:3">
      <c r="A159" t="s">
        <v>95</v>
      </c>
      <c r="B159" s="9">
        <f>C157/C156-1</f>
        <v>1.4558022810280313</v>
      </c>
    </row>
    <row r="160" spans="1:3">
      <c r="A160" t="s">
        <v>96</v>
      </c>
      <c r="B160" s="9">
        <f>SUM(B159*B129)-B129</f>
        <v>7.8238461538461586</v>
      </c>
    </row>
    <row r="172" spans="1:15">
      <c r="A172" s="4" t="s">
        <v>112</v>
      </c>
      <c r="B172" t="s">
        <v>39</v>
      </c>
      <c r="C172" t="s">
        <v>40</v>
      </c>
      <c r="D172" t="s">
        <v>41</v>
      </c>
      <c r="E172" t="s">
        <v>42</v>
      </c>
      <c r="F172" t="s">
        <v>43</v>
      </c>
      <c r="G172" t="s">
        <v>44</v>
      </c>
      <c r="H172" t="s">
        <v>45</v>
      </c>
      <c r="I172" t="s">
        <v>46</v>
      </c>
      <c r="J172" t="s">
        <v>47</v>
      </c>
      <c r="K172" t="s">
        <v>48</v>
      </c>
      <c r="L172" t="s">
        <v>49</v>
      </c>
      <c r="M172" t="s">
        <v>50</v>
      </c>
      <c r="N172" t="s">
        <v>51</v>
      </c>
      <c r="O172" t="s">
        <v>11</v>
      </c>
    </row>
    <row r="174" spans="1:15">
      <c r="A174" t="s">
        <v>113</v>
      </c>
      <c r="B174">
        <f>Sheet2!B128</f>
        <v>0</v>
      </c>
      <c r="C174">
        <f>Sheet2!C128</f>
        <v>0</v>
      </c>
      <c r="D174">
        <f>Sheet2!D128</f>
        <v>0</v>
      </c>
      <c r="E174">
        <f>Sheet2!E128</f>
        <v>0</v>
      </c>
      <c r="F174">
        <f>Sheet2!F128</f>
        <v>0</v>
      </c>
      <c r="G174">
        <f>Sheet2!G128</f>
        <v>0</v>
      </c>
      <c r="H174">
        <f>Sheet2!H128</f>
        <v>716</v>
      </c>
      <c r="I174">
        <f>Sheet2!I128</f>
        <v>399</v>
      </c>
      <c r="J174">
        <f>Sheet2!J128</f>
        <v>375</v>
      </c>
      <c r="K174">
        <f>Sheet2!K128</f>
        <v>224</v>
      </c>
      <c r="L174">
        <f>Sheet2!L128</f>
        <v>160</v>
      </c>
      <c r="M174">
        <f>Sheet2!M128</f>
        <v>110</v>
      </c>
      <c r="N174">
        <f>Sheet2!N128</f>
        <v>109</v>
      </c>
      <c r="O174">
        <f>Sheet2!O128</f>
        <v>2093</v>
      </c>
    </row>
    <row r="175" spans="1:15">
      <c r="A175" t="s">
        <v>114</v>
      </c>
      <c r="B175">
        <f>Sheet3!B128</f>
        <v>0</v>
      </c>
      <c r="C175">
        <f>Sheet3!C128</f>
        <v>0</v>
      </c>
      <c r="D175">
        <f>Sheet3!D128</f>
        <v>0</v>
      </c>
      <c r="E175">
        <f>Sheet3!E128</f>
        <v>0</v>
      </c>
      <c r="F175">
        <f>Sheet3!F128</f>
        <v>0</v>
      </c>
      <c r="G175">
        <f>Sheet3!G128</f>
        <v>0</v>
      </c>
      <c r="H175">
        <f>Sheet3!H128</f>
        <v>3</v>
      </c>
      <c r="I175">
        <f>Sheet3!I128</f>
        <v>2</v>
      </c>
      <c r="J175">
        <f>Sheet3!J128</f>
        <v>6</v>
      </c>
      <c r="K175">
        <f>Sheet3!K128</f>
        <v>9</v>
      </c>
      <c r="L175">
        <f>Sheet3!L128</f>
        <v>5</v>
      </c>
      <c r="M175">
        <f>Sheet3!M128</f>
        <v>1</v>
      </c>
      <c r="N175">
        <f>Sheet3!N128</f>
        <v>4</v>
      </c>
      <c r="O175">
        <f>Sheet3!O128</f>
        <v>30</v>
      </c>
    </row>
    <row r="176" spans="1:15">
      <c r="A176" t="s">
        <v>115</v>
      </c>
      <c r="B176">
        <f>SUM(B174:B175)</f>
        <v>0</v>
      </c>
      <c r="C176">
        <f t="shared" ref="C176:O176" si="7">SUM(C174:C175)</f>
        <v>0</v>
      </c>
      <c r="D176">
        <f t="shared" si="7"/>
        <v>0</v>
      </c>
      <c r="E176">
        <f t="shared" si="7"/>
        <v>0</v>
      </c>
      <c r="F176">
        <f t="shared" si="7"/>
        <v>0</v>
      </c>
      <c r="G176">
        <f t="shared" si="7"/>
        <v>0</v>
      </c>
      <c r="H176">
        <f t="shared" si="7"/>
        <v>719</v>
      </c>
      <c r="I176">
        <f t="shared" si="7"/>
        <v>401</v>
      </c>
      <c r="J176">
        <f t="shared" si="7"/>
        <v>381</v>
      </c>
      <c r="K176">
        <f t="shared" si="7"/>
        <v>233</v>
      </c>
      <c r="L176">
        <f t="shared" si="7"/>
        <v>165</v>
      </c>
      <c r="M176">
        <f t="shared" si="7"/>
        <v>111</v>
      </c>
      <c r="N176">
        <f t="shared" si="7"/>
        <v>113</v>
      </c>
      <c r="O176">
        <f t="shared" si="7"/>
        <v>2123</v>
      </c>
    </row>
    <row r="177" spans="1:15">
      <c r="A177" t="s">
        <v>53</v>
      </c>
      <c r="B177">
        <f>Sheet2!B129</f>
        <v>2938</v>
      </c>
      <c r="C177">
        <f>Sheet2!C129</f>
        <v>3161</v>
      </c>
      <c r="D177">
        <f>Sheet2!D129</f>
        <v>3157</v>
      </c>
      <c r="E177">
        <f>Sheet2!E129</f>
        <v>3081</v>
      </c>
      <c r="F177">
        <f>Sheet2!F129</f>
        <v>3217</v>
      </c>
      <c r="G177">
        <f>Sheet2!G129</f>
        <v>3029</v>
      </c>
      <c r="H177">
        <f>Sheet2!H129</f>
        <v>3049</v>
      </c>
      <c r="I177">
        <f>Sheet2!I129</f>
        <v>3042</v>
      </c>
      <c r="J177">
        <f>Sheet2!J129</f>
        <v>2981</v>
      </c>
      <c r="K177">
        <f>Sheet2!K129</f>
        <v>2976</v>
      </c>
      <c r="L177">
        <f>Sheet2!L129</f>
        <v>2926</v>
      </c>
      <c r="M177">
        <f>Sheet2!M129</f>
        <v>2842</v>
      </c>
      <c r="N177">
        <f>Sheet2!N129</f>
        <v>3089</v>
      </c>
      <c r="O177">
        <f>Sheet2!O129</f>
        <v>39488</v>
      </c>
    </row>
    <row r="178" spans="1:15">
      <c r="A178" t="s">
        <v>116</v>
      </c>
      <c r="B178">
        <f>B176/B177</f>
        <v>0</v>
      </c>
      <c r="C178" s="5">
        <f t="shared" ref="C178:O178" si="8">C176/C177</f>
        <v>0</v>
      </c>
      <c r="D178" s="5">
        <f t="shared" si="8"/>
        <v>0</v>
      </c>
      <c r="E178" s="5">
        <f t="shared" si="8"/>
        <v>0</v>
      </c>
      <c r="F178" s="5">
        <f t="shared" si="8"/>
        <v>0</v>
      </c>
      <c r="G178" s="5">
        <f t="shared" si="8"/>
        <v>0</v>
      </c>
      <c r="H178" s="5">
        <f t="shared" si="8"/>
        <v>0.23581502131846507</v>
      </c>
      <c r="I178" s="5">
        <f t="shared" si="8"/>
        <v>0.13182117028270873</v>
      </c>
      <c r="J178" s="5">
        <f t="shared" si="8"/>
        <v>0.12780945991278095</v>
      </c>
      <c r="K178" s="5">
        <f t="shared" si="8"/>
        <v>7.8293010752688172E-2</v>
      </c>
      <c r="L178" s="5">
        <f t="shared" si="8"/>
        <v>5.6390977443609019E-2</v>
      </c>
      <c r="M178" s="5">
        <f t="shared" si="8"/>
        <v>3.9057002111189301E-2</v>
      </c>
      <c r="N178" s="5">
        <f t="shared" si="8"/>
        <v>3.6581417934606668E-2</v>
      </c>
      <c r="O178" s="5">
        <f t="shared" si="8"/>
        <v>5.3763168557536468E-2</v>
      </c>
    </row>
    <row r="179" spans="1:15">
      <c r="A179" t="s">
        <v>117</v>
      </c>
      <c r="B179" s="6">
        <f>B176</f>
        <v>0</v>
      </c>
      <c r="C179" s="6">
        <f t="shared" ref="C179:F179" si="9">C176</f>
        <v>0</v>
      </c>
      <c r="D179" s="6">
        <f t="shared" si="9"/>
        <v>0</v>
      </c>
      <c r="E179" s="6">
        <f t="shared" si="9"/>
        <v>0</v>
      </c>
      <c r="F179" s="6">
        <f t="shared" si="9"/>
        <v>0</v>
      </c>
      <c r="G179" s="6">
        <f>G177*0.65</f>
        <v>1968.8500000000001</v>
      </c>
      <c r="H179" s="6">
        <f>G179*0.85</f>
        <v>1673.5225</v>
      </c>
      <c r="I179" s="6">
        <f t="shared" ref="I179:N179" si="10">H179*0.85</f>
        <v>1422.4941249999999</v>
      </c>
      <c r="J179" s="6">
        <f t="shared" si="10"/>
        <v>1209.12000625</v>
      </c>
      <c r="K179" s="6">
        <f t="shared" si="10"/>
        <v>1027.7520053124999</v>
      </c>
      <c r="L179" s="6">
        <f t="shared" si="10"/>
        <v>873.58920451562494</v>
      </c>
      <c r="M179" s="6">
        <f t="shared" si="10"/>
        <v>742.55082383828119</v>
      </c>
      <c r="N179" s="6">
        <f t="shared" si="10"/>
        <v>631.16820026253902</v>
      </c>
      <c r="O179" s="6">
        <f>SUM(B179:N179)</f>
        <v>9549.0468651789452</v>
      </c>
    </row>
    <row r="180" spans="1:15">
      <c r="A180" t="s">
        <v>118</v>
      </c>
      <c r="B180">
        <f>SUM(B176)</f>
        <v>0</v>
      </c>
      <c r="C180">
        <f t="shared" ref="C180:F180" si="11">SUM(C176)</f>
        <v>0</v>
      </c>
      <c r="D180">
        <f t="shared" si="11"/>
        <v>0</v>
      </c>
      <c r="E180">
        <f t="shared" si="11"/>
        <v>0</v>
      </c>
      <c r="F180">
        <f t="shared" si="11"/>
        <v>0</v>
      </c>
      <c r="G180" s="6">
        <f>G179-G174</f>
        <v>1968.8500000000001</v>
      </c>
      <c r="H180" s="6">
        <f t="shared" ref="H180:N180" si="12">H179-H174</f>
        <v>957.52250000000004</v>
      </c>
      <c r="I180" s="6">
        <f t="shared" si="12"/>
        <v>1023.4941249999999</v>
      </c>
      <c r="J180" s="6">
        <f t="shared" si="12"/>
        <v>834.12000624999996</v>
      </c>
      <c r="K180" s="6">
        <f t="shared" si="12"/>
        <v>803.75200531249993</v>
      </c>
      <c r="L180" s="6">
        <f t="shared" si="12"/>
        <v>713.58920451562494</v>
      </c>
      <c r="M180" s="6">
        <f t="shared" si="12"/>
        <v>632.55082383828119</v>
      </c>
      <c r="N180" s="6">
        <f t="shared" si="12"/>
        <v>522.16820026253902</v>
      </c>
      <c r="O180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76EE-F755-A24E-852A-A8933CCB1023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2020-05-30T20:14:14Z</dcterms:created>
  <dcterms:modified xsi:type="dcterms:W3CDTF">2020-07-29T00:22:15Z</dcterms:modified>
</cp:coreProperties>
</file>